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<sst xmlns="http://schemas.openxmlformats.org/spreadsheetml/2006/main" count="89" uniqueCount="86">
  <si>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</si>
  <si>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</si>
  <si>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</si>
  <si>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</si>
  <si>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</si>
  <si>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</si>
  <si>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</si>
  <si>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</si>
  <si>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</si>
  <si>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</si>
  <si>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</si>
  <si>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</si>
  <si>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</si>
  <si>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</si>
  <si>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</si>
  <si>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</si>
  <si>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</si>
  <si>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</si>
  <si>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</si>
  <si>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</si>
  <si>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</si>
  <si>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</si>
  <si>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</si>
  <si>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</si>
  <si>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</si>
  <si>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</si>
  <si>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</si>
  <si>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</si>
  <si>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</si>
  <si>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</si>
  <si>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</si>
  <si>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</si>
  <si>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</si>
  <si>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</si>
  <si>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</si>
  <si>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</si>
  <si>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</si>
  <si>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</si>
  <si>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</si>
  <si>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</si>
  <si>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</si>
  <si>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</si>
  <si>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</si>
  <si>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</si>
  <si>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</si>
  <si>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</si>
  <si>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</si>
  <si>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</si>
  <si>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</si>
  <si>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</si>
  <si>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</si>
  <si>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</si>
  <si>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</si>
  <si>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</si>
  <si>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</si>
  <si>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</si>
  <si>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</si>
  <si>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</si>
  <si>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</si>
  <si>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</si>
  <si>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</si>
  <si>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</si>
  <si>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</si>
  <si>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</si>
  <si>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</si>
  <si>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</si>
  <si>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</si>
  <si>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</si>
  <si>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</si>
  <si>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</si>
  <si>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</si>
  <si>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</si>
  <si>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</si>
  <si>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</si>
  <si>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</si>
  <si>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</si>
  <si>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</si>
  <si>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</si>
  <si>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</si>
  <si>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</si>
  <si>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</si>
  <si>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</si>
  <si>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</si>
  <si>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04/11/23 - VENCIMENTO 10/11/23</t>
  </si>
  <si>
    <t>4. Remuneração Bruta do Operador (4.1 + 4.2 +....+ 5.0)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</si>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</sst>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914400</xdr:colOff>
      <xdr:row>78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326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262674</v>
      </c>
      <c r="C7" s="9">
        <f t="shared" si="0"/>
        <v>173736</v>
      </c>
      <c r="D7" s="9">
        <f t="shared" si="0"/>
        <v>171328</v>
      </c>
      <c r="E7" s="9">
        <f t="shared" si="0"/>
        <v>47482</v>
      </c>
      <c r="F7" s="9">
        <f t="shared" si="0"/>
        <v>139344</v>
      </c>
      <c r="G7" s="9">
        <f t="shared" si="0"/>
        <v>223854</v>
      </c>
      <c r="H7" s="9">
        <f t="shared" si="0"/>
        <v>30469</v>
      </c>
      <c r="I7" s="9">
        <f t="shared" si="0"/>
        <v>168998</v>
      </c>
      <c r="J7" s="9">
        <f t="shared" si="0"/>
        <v>143100</v>
      </c>
      <c r="K7" s="9">
        <f t="shared" si="0"/>
        <v>220129</v>
      </c>
      <c r="L7" s="9">
        <f t="shared" si="0"/>
        <v>165993</v>
      </c>
      <c r="M7" s="9">
        <f t="shared" si="0"/>
        <v>74377</v>
      </c>
      <c r="N7" s="9">
        <f t="shared" si="0"/>
        <v>51398</v>
      </c>
      <c r="O7" s="9">
        <f t="shared" si="0"/>
        <v>1872882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8954</v>
      </c>
      <c r="C8" s="11">
        <f t="shared" si="1"/>
        <v>8733</v>
      </c>
      <c r="D8" s="11">
        <f t="shared" si="1"/>
        <v>5165</v>
      </c>
      <c r="E8" s="11">
        <f t="shared" si="1"/>
        <v>1676</v>
      </c>
      <c r="F8" s="11">
        <f t="shared" si="1"/>
        <v>5090</v>
      </c>
      <c r="G8" s="11">
        <f t="shared" si="1"/>
        <v>10654</v>
      </c>
      <c r="H8" s="11">
        <f t="shared" si="1"/>
        <v>1630</v>
      </c>
      <c r="I8" s="11">
        <f t="shared" si="1"/>
        <v>10925</v>
      </c>
      <c r="J8" s="11">
        <f t="shared" si="1"/>
        <v>6555</v>
      </c>
      <c r="K8" s="11">
        <f t="shared" si="1"/>
        <v>4713</v>
      </c>
      <c r="L8" s="11">
        <f t="shared" si="1"/>
        <v>3583</v>
      </c>
      <c r="M8" s="11">
        <f t="shared" si="1"/>
        <v>4192</v>
      </c>
      <c r="N8" s="11">
        <f t="shared" si="1"/>
        <v>2937</v>
      </c>
      <c r="O8" s="11">
        <f t="shared" si="1"/>
        <v>74807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8954</v>
      </c>
      <c r="C9" s="11">
        <v>8733</v>
      </c>
      <c r="D9" s="11">
        <v>5165</v>
      </c>
      <c r="E9" s="11">
        <v>1676</v>
      </c>
      <c r="F9" s="11">
        <v>5090</v>
      </c>
      <c r="G9" s="11">
        <v>10654</v>
      </c>
      <c r="H9" s="11">
        <v>1630</v>
      </c>
      <c r="I9" s="11">
        <v>10925</v>
      </c>
      <c r="J9" s="11">
        <v>6555</v>
      </c>
      <c r="K9" s="11">
        <v>4713</v>
      </c>
      <c r="L9" s="11">
        <v>3581</v>
      </c>
      <c r="M9" s="11">
        <v>4192</v>
      </c>
      <c r="N9" s="11">
        <v>2927</v>
      </c>
      <c r="O9" s="11">
        <f>SUM(B9:N9)</f>
        <v>74795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</v>
      </c>
      <c r="M10" s="13">
        <v>0</v>
      </c>
      <c r="N10" s="13">
        <v>10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253720</v>
      </c>
      <c r="C11" s="13">
        <v>165003</v>
      </c>
      <c r="D11" s="13">
        <v>166163</v>
      </c>
      <c r="E11" s="13">
        <v>45806</v>
      </c>
      <c r="F11" s="13">
        <v>134254</v>
      </c>
      <c r="G11" s="13">
        <v>213200</v>
      </c>
      <c r="H11" s="13">
        <v>28839</v>
      </c>
      <c r="I11" s="13">
        <v>158073</v>
      </c>
      <c r="J11" s="13">
        <v>136545</v>
      </c>
      <c r="K11" s="13">
        <v>215416</v>
      </c>
      <c r="L11" s="13">
        <v>162410</v>
      </c>
      <c r="M11" s="13">
        <v>70185</v>
      </c>
      <c r="N11" s="13">
        <v>48461</v>
      </c>
      <c r="O11" s="11">
        <f>SUM(B11:N11)</f>
        <v>1798075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20396</v>
      </c>
      <c r="C12" s="13">
        <v>16843</v>
      </c>
      <c r="D12" s="13">
        <v>13768</v>
      </c>
      <c r="E12" s="13">
        <v>5348</v>
      </c>
      <c r="F12" s="13">
        <v>13906</v>
      </c>
      <c r="G12" s="13">
        <v>23860</v>
      </c>
      <c r="H12" s="13">
        <v>3600</v>
      </c>
      <c r="I12" s="13">
        <v>17120</v>
      </c>
      <c r="J12" s="13">
        <v>12806</v>
      </c>
      <c r="K12" s="13">
        <v>15957</v>
      </c>
      <c r="L12" s="13">
        <v>11298</v>
      </c>
      <c r="M12" s="13">
        <v>4061</v>
      </c>
      <c r="N12" s="13">
        <v>2316</v>
      </c>
      <c r="O12" s="11">
        <f>SUM(B12:N12)</f>
        <v>161279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233324</v>
      </c>
      <c r="C13" s="15">
        <f t="shared" si="2"/>
        <v>148160</v>
      </c>
      <c r="D13" s="15">
        <f t="shared" si="2"/>
        <v>152395</v>
      </c>
      <c r="E13" s="15">
        <f t="shared" si="2"/>
        <v>40458</v>
      </c>
      <c r="F13" s="15">
        <f t="shared" si="2"/>
        <v>120348</v>
      </c>
      <c r="G13" s="15">
        <f t="shared" si="2"/>
        <v>189340</v>
      </c>
      <c r="H13" s="15">
        <f t="shared" si="2"/>
        <v>25239</v>
      </c>
      <c r="I13" s="15">
        <f t="shared" si="2"/>
        <v>140953</v>
      </c>
      <c r="J13" s="15">
        <f t="shared" si="2"/>
        <v>123739</v>
      </c>
      <c r="K13" s="15">
        <f t="shared" si="2"/>
        <v>199459</v>
      </c>
      <c r="L13" s="15">
        <f t="shared" si="2"/>
        <v>151112</v>
      </c>
      <c r="M13" s="15">
        <f t="shared" si="2"/>
        <v>66124</v>
      </c>
      <c r="N13" s="15">
        <f t="shared" si="2"/>
        <v>46145</v>
      </c>
      <c r="O13" s="11">
        <f>SUM(B13:N13)</f>
        <v>1636796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1.474846812044511</v>
      </c>
      <c r="C18" s="19">
        <v>1.571820797632869</v>
      </c>
      <c r="D18" s="19">
        <v>1.74591587881231</v>
      </c>
      <c r="E18" s="19">
        <v>1.056637911514857</v>
      </c>
      <c r="F18" s="19">
        <v>1.822790882595509</v>
      </c>
      <c r="G18" s="19">
        <v>1.832861546396109</v>
      </c>
      <c r="H18" s="19">
        <v>1.936149013019655</v>
      </c>
      <c r="I18" s="19">
        <v>1.528457438626388</v>
      </c>
      <c r="J18" s="19">
        <v>1.636079760425864</v>
      </c>
      <c r="K18" s="19">
        <v>1.460231568276312</v>
      </c>
      <c r="L18" s="19">
        <v>1.576849054896852</v>
      </c>
      <c r="M18" s="19">
        <v>1.64197693506239</v>
      </c>
      <c r="N18" s="19">
        <v>1.077003231270664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84</v>
      </c>
      <c r="B20" s="24">
        <f>SUM(B21:B31)</f>
        <v>1252970.14</v>
      </c>
      <c r="C20" s="24">
        <f aca="true" t="shared" si="3" ref="C20:N20">SUM(C21:C31)</f>
        <v>893921.6</v>
      </c>
      <c r="D20" s="24">
        <f t="shared" si="3"/>
        <v>842963.92</v>
      </c>
      <c r="E20" s="24">
        <f t="shared" si="3"/>
        <v>248863.97999999998</v>
      </c>
      <c r="F20" s="24">
        <f t="shared" si="3"/>
        <v>845104.4</v>
      </c>
      <c r="G20" s="24">
        <f t="shared" si="3"/>
        <v>1131089.7</v>
      </c>
      <c r="H20" s="24">
        <f t="shared" si="3"/>
        <v>235500.87999999998</v>
      </c>
      <c r="I20" s="24">
        <f t="shared" si="3"/>
        <v>859798.14</v>
      </c>
      <c r="J20" s="24">
        <f t="shared" si="3"/>
        <v>767189.87</v>
      </c>
      <c r="K20" s="24">
        <f t="shared" si="3"/>
        <v>1045443.89</v>
      </c>
      <c r="L20" s="24">
        <f t="shared" si="3"/>
        <v>968503.6599999999</v>
      </c>
      <c r="M20" s="24">
        <f t="shared" si="3"/>
        <v>511710.19</v>
      </c>
      <c r="N20" s="24">
        <f t="shared" si="3"/>
        <v>206925.91999999998</v>
      </c>
      <c r="O20" s="24">
        <f>O21+O22+O23+O24+O25+O26+O27+O28+O29</f>
        <v>9743783.010000002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775413.65</v>
      </c>
      <c r="C21" s="28">
        <f aca="true" t="shared" si="4" ref="C21:N21">ROUND((C15+C16)*C7,2)</f>
        <v>529825.31</v>
      </c>
      <c r="D21" s="28">
        <f t="shared" si="4"/>
        <v>458216.74</v>
      </c>
      <c r="E21" s="28">
        <f t="shared" si="4"/>
        <v>216945.26</v>
      </c>
      <c r="F21" s="28">
        <f t="shared" si="4"/>
        <v>431952.47</v>
      </c>
      <c r="G21" s="28">
        <f t="shared" si="4"/>
        <v>570962.01</v>
      </c>
      <c r="H21" s="28">
        <f t="shared" si="4"/>
        <v>104344.14</v>
      </c>
      <c r="I21" s="28">
        <f t="shared" si="4"/>
        <v>511742.84</v>
      </c>
      <c r="J21" s="28">
        <f t="shared" si="4"/>
        <v>435839.67</v>
      </c>
      <c r="K21" s="28">
        <f t="shared" si="4"/>
        <v>633729.38</v>
      </c>
      <c r="L21" s="28">
        <f t="shared" si="4"/>
        <v>544125.05</v>
      </c>
      <c r="M21" s="28">
        <f t="shared" si="4"/>
        <v>281331</v>
      </c>
      <c r="N21" s="28">
        <f t="shared" si="4"/>
        <v>175611.55</v>
      </c>
      <c r="O21" s="28">
        <f aca="true" t="shared" si="5" ref="O21:O30">SUM(B21:N21)</f>
        <v>5670039.069999999</v>
      </c>
    </row>
    <row r="22" spans="1:23" ht="18.75" customHeight="1">
      <c r="A22" s="26" t="s">
        <v>33</v>
      </c>
      <c r="B22" s="28">
        <f>IF(B18&lt;&gt;0,ROUND((B18-1)*B21,2),0)</f>
        <v>368202.7</v>
      </c>
      <c r="C22" s="28">
        <f aca="true" t="shared" si="6" ref="C22:N22">IF(C18&lt;&gt;0,ROUND((C18-1)*C21,2),0)</f>
        <v>302965.13</v>
      </c>
      <c r="D22" s="28">
        <f t="shared" si="6"/>
        <v>341791.14</v>
      </c>
      <c r="E22" s="28">
        <f t="shared" si="6"/>
        <v>12287.33</v>
      </c>
      <c r="F22" s="28">
        <f t="shared" si="6"/>
        <v>355406.55</v>
      </c>
      <c r="G22" s="28">
        <f t="shared" si="6"/>
        <v>475532.3</v>
      </c>
      <c r="H22" s="28">
        <f t="shared" si="6"/>
        <v>97681.66</v>
      </c>
      <c r="I22" s="28">
        <f t="shared" si="6"/>
        <v>270434.31</v>
      </c>
      <c r="J22" s="28">
        <f t="shared" si="6"/>
        <v>277228.79</v>
      </c>
      <c r="K22" s="28">
        <f t="shared" si="6"/>
        <v>291662.27</v>
      </c>
      <c r="L22" s="28">
        <f t="shared" si="6"/>
        <v>313878.02</v>
      </c>
      <c r="M22" s="28">
        <f t="shared" si="6"/>
        <v>180608.01</v>
      </c>
      <c r="N22" s="28">
        <f t="shared" si="6"/>
        <v>13522.66</v>
      </c>
      <c r="O22" s="28">
        <f t="shared" si="5"/>
        <v>3301200.87</v>
      </c>
      <c r="W22" s="51"/>
    </row>
    <row r="23" spans="1:15" ht="18.75" customHeight="1">
      <c r="A23" s="26" t="s">
        <v>34</v>
      </c>
      <c r="B23" s="28">
        <v>42907.42</v>
      </c>
      <c r="C23" s="28">
        <v>31381.97</v>
      </c>
      <c r="D23" s="28">
        <v>23349.47</v>
      </c>
      <c r="E23" s="28">
        <v>8303.24</v>
      </c>
      <c r="F23" s="28">
        <v>26478.59</v>
      </c>
      <c r="G23" s="28">
        <v>38275.45</v>
      </c>
      <c r="H23" s="28">
        <v>6325.24</v>
      </c>
      <c r="I23" s="28">
        <v>30089.14</v>
      </c>
      <c r="J23" s="28">
        <v>23838.77</v>
      </c>
      <c r="K23" s="28">
        <v>39361.34</v>
      </c>
      <c r="L23" s="28">
        <v>34578.35</v>
      </c>
      <c r="M23" s="28">
        <v>17721.81</v>
      </c>
      <c r="N23" s="28">
        <v>6896.1</v>
      </c>
      <c r="O23" s="28">
        <f t="shared" si="5"/>
        <v>329506.88999999996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1302.76</v>
      </c>
      <c r="C26" s="28">
        <v>951.05</v>
      </c>
      <c r="D26" s="28">
        <v>903.21</v>
      </c>
      <c r="E26" s="28">
        <v>261.68</v>
      </c>
      <c r="F26" s="28">
        <v>891.96</v>
      </c>
      <c r="G26" s="28">
        <v>1190.21</v>
      </c>
      <c r="H26" s="28">
        <v>230.73</v>
      </c>
      <c r="I26" s="28">
        <v>894.77</v>
      </c>
      <c r="J26" s="28">
        <v>810.36</v>
      </c>
      <c r="K26" s="28">
        <v>1097.36</v>
      </c>
      <c r="L26" s="28">
        <v>1012.95</v>
      </c>
      <c r="M26" s="28">
        <v>526.17</v>
      </c>
      <c r="N26" s="28">
        <v>213.85</v>
      </c>
      <c r="O26" s="28">
        <f t="shared" si="5"/>
        <v>10287.06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1031.13</v>
      </c>
      <c r="C27" s="28">
        <v>767.71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677.57</v>
      </c>
      <c r="K27" s="28">
        <v>877.59</v>
      </c>
      <c r="L27" s="28">
        <v>778.99</v>
      </c>
      <c r="M27" s="28">
        <v>440.9</v>
      </c>
      <c r="N27" s="28">
        <v>231.02</v>
      </c>
      <c r="O27" s="28">
        <f t="shared" si="5"/>
        <v>8157.549999999999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59973.46</v>
      </c>
      <c r="C29" s="28">
        <v>24014.26</v>
      </c>
      <c r="D29" s="28">
        <v>15886.92</v>
      </c>
      <c r="E29" s="28">
        <v>8935.82</v>
      </c>
      <c r="F29" s="28">
        <v>27552.18</v>
      </c>
      <c r="G29" s="28">
        <v>41962.15</v>
      </c>
      <c r="H29" s="28">
        <v>24842.19</v>
      </c>
      <c r="I29" s="28">
        <v>41933.63</v>
      </c>
      <c r="J29" s="28">
        <v>26647.01</v>
      </c>
      <c r="K29" s="28">
        <v>41139.43</v>
      </c>
      <c r="L29" s="28">
        <v>41078.72</v>
      </c>
      <c r="M29" s="28">
        <v>29047.61</v>
      </c>
      <c r="N29" s="28">
        <v>8513.94</v>
      </c>
      <c r="O29" s="28">
        <f t="shared" si="5"/>
        <v>391527.32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35344.07</v>
      </c>
      <c r="L30" s="28">
        <v>30859.21</v>
      </c>
      <c r="M30" s="28">
        <v>0</v>
      </c>
      <c r="N30" s="28">
        <v>0</v>
      </c>
      <c r="O30" s="28">
        <f t="shared" si="5"/>
        <v>66203.28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-894397.6</v>
      </c>
      <c r="C32" s="28">
        <f aca="true" t="shared" si="7" ref="C32:O32">+C33+C35+C48+C49+C50+C55-C56</f>
        <v>-641425.2</v>
      </c>
      <c r="D32" s="28">
        <f t="shared" si="7"/>
        <v>-22726</v>
      </c>
      <c r="E32" s="28">
        <f t="shared" si="7"/>
        <v>-7374.4</v>
      </c>
      <c r="F32" s="28">
        <f t="shared" si="7"/>
        <v>-22396</v>
      </c>
      <c r="G32" s="28">
        <f t="shared" si="7"/>
        <v>-46877.6</v>
      </c>
      <c r="H32" s="28">
        <f t="shared" si="7"/>
        <v>-7172</v>
      </c>
      <c r="I32" s="28">
        <f t="shared" si="7"/>
        <v>-48070</v>
      </c>
      <c r="J32" s="28">
        <f t="shared" si="7"/>
        <v>-28842</v>
      </c>
      <c r="K32" s="28">
        <f t="shared" si="7"/>
        <v>-740737.2</v>
      </c>
      <c r="L32" s="28">
        <f t="shared" si="7"/>
        <v>-681756.4</v>
      </c>
      <c r="M32" s="28">
        <f t="shared" si="7"/>
        <v>-18444.8</v>
      </c>
      <c r="N32" s="28">
        <f t="shared" si="7"/>
        <v>-12878.8</v>
      </c>
      <c r="O32" s="28">
        <f t="shared" si="7"/>
        <v>-3173098</v>
      </c>
    </row>
    <row r="33" spans="1:15" ht="18.75" customHeight="1">
      <c r="A33" s="26" t="s">
        <v>38</v>
      </c>
      <c r="B33" s="29">
        <f>+B34</f>
        <v>-39397.6</v>
      </c>
      <c r="C33" s="29">
        <f>+C34</f>
        <v>-38425.2</v>
      </c>
      <c r="D33" s="29">
        <f aca="true" t="shared" si="8" ref="D33:O33">+D34</f>
        <v>-22726</v>
      </c>
      <c r="E33" s="29">
        <f t="shared" si="8"/>
        <v>-7374.4</v>
      </c>
      <c r="F33" s="29">
        <f t="shared" si="8"/>
        <v>-22396</v>
      </c>
      <c r="G33" s="29">
        <f t="shared" si="8"/>
        <v>-46877.6</v>
      </c>
      <c r="H33" s="29">
        <f t="shared" si="8"/>
        <v>-7172</v>
      </c>
      <c r="I33" s="29">
        <f t="shared" si="8"/>
        <v>-48070</v>
      </c>
      <c r="J33" s="29">
        <f t="shared" si="8"/>
        <v>-28842</v>
      </c>
      <c r="K33" s="29">
        <f t="shared" si="8"/>
        <v>-20737.2</v>
      </c>
      <c r="L33" s="29">
        <f t="shared" si="8"/>
        <v>-15756.4</v>
      </c>
      <c r="M33" s="29">
        <f t="shared" si="8"/>
        <v>-18444.8</v>
      </c>
      <c r="N33" s="29">
        <f t="shared" si="8"/>
        <v>-12878.8</v>
      </c>
      <c r="O33" s="29">
        <f t="shared" si="8"/>
        <v>-329098</v>
      </c>
    </row>
    <row r="34" spans="1:26" ht="18.75" customHeight="1">
      <c r="A34" s="27" t="s">
        <v>39</v>
      </c>
      <c r="B34" s="16">
        <f>ROUND((-B9)*$G$3,2)</f>
        <v>-39397.6</v>
      </c>
      <c r="C34" s="16">
        <f aca="true" t="shared" si="9" ref="C34:N34">ROUND((-C9)*$G$3,2)</f>
        <v>-38425.2</v>
      </c>
      <c r="D34" s="16">
        <f t="shared" si="9"/>
        <v>-22726</v>
      </c>
      <c r="E34" s="16">
        <f t="shared" si="9"/>
        <v>-7374.4</v>
      </c>
      <c r="F34" s="16">
        <f t="shared" si="9"/>
        <v>-22396</v>
      </c>
      <c r="G34" s="16">
        <f t="shared" si="9"/>
        <v>-46877.6</v>
      </c>
      <c r="H34" s="16">
        <f t="shared" si="9"/>
        <v>-7172</v>
      </c>
      <c r="I34" s="16">
        <f t="shared" si="9"/>
        <v>-48070</v>
      </c>
      <c r="J34" s="16">
        <f t="shared" si="9"/>
        <v>-28842</v>
      </c>
      <c r="K34" s="16">
        <f t="shared" si="9"/>
        <v>-20737.2</v>
      </c>
      <c r="L34" s="16">
        <f t="shared" si="9"/>
        <v>-15756.4</v>
      </c>
      <c r="M34" s="16">
        <f t="shared" si="9"/>
        <v>-18444.8</v>
      </c>
      <c r="N34" s="16">
        <f t="shared" si="9"/>
        <v>-12878.8</v>
      </c>
      <c r="O34" s="30">
        <f aca="true" t="shared" si="10" ref="O34:O56">SUM(B34:N34)</f>
        <v>-329098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-855000</v>
      </c>
      <c r="C35" s="29">
        <f aca="true" t="shared" si="11" ref="C35:O35">SUM(C36:C46)</f>
        <v>-603000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-720000</v>
      </c>
      <c r="L35" s="29">
        <f t="shared" si="11"/>
        <v>-666000</v>
      </c>
      <c r="M35" s="29">
        <f t="shared" si="11"/>
        <v>0</v>
      </c>
      <c r="N35" s="29">
        <f t="shared" si="11"/>
        <v>0</v>
      </c>
      <c r="O35" s="29">
        <f t="shared" si="11"/>
        <v>-2844000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-855000</v>
      </c>
      <c r="C42" s="31">
        <v>-603000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-720000</v>
      </c>
      <c r="L42" s="31">
        <v>-666000</v>
      </c>
      <c r="M42" s="31">
        <v>0</v>
      </c>
      <c r="N42" s="31">
        <v>0</v>
      </c>
      <c r="O42" s="31">
        <f t="shared" si="10"/>
        <v>-2844000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358572.5399999999</v>
      </c>
      <c r="C54" s="34">
        <f aca="true" t="shared" si="13" ref="C54:N54">+C20+C32</f>
        <v>252496.40000000002</v>
      </c>
      <c r="D54" s="34">
        <f t="shared" si="13"/>
        <v>820237.92</v>
      </c>
      <c r="E54" s="34">
        <f t="shared" si="13"/>
        <v>241489.58</v>
      </c>
      <c r="F54" s="34">
        <f t="shared" si="13"/>
        <v>822708.4</v>
      </c>
      <c r="G54" s="34">
        <f t="shared" si="13"/>
        <v>1084212.0999999999</v>
      </c>
      <c r="H54" s="34">
        <f t="shared" si="13"/>
        <v>228328.87999999998</v>
      </c>
      <c r="I54" s="34">
        <f t="shared" si="13"/>
        <v>811728.14</v>
      </c>
      <c r="J54" s="34">
        <f t="shared" si="13"/>
        <v>738347.87</v>
      </c>
      <c r="K54" s="34">
        <f t="shared" si="13"/>
        <v>304706.69000000006</v>
      </c>
      <c r="L54" s="34">
        <f t="shared" si="13"/>
        <v>286747.2599999999</v>
      </c>
      <c r="M54" s="34">
        <f t="shared" si="13"/>
        <v>493265.39</v>
      </c>
      <c r="N54" s="34">
        <f t="shared" si="13"/>
        <v>194047.12</v>
      </c>
      <c r="O54" s="34">
        <f>SUM(B54:N54)</f>
        <v>6636888.289999999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358572.53</v>
      </c>
      <c r="C60" s="42">
        <f t="shared" si="14"/>
        <v>252496.39</v>
      </c>
      <c r="D60" s="42">
        <f t="shared" si="14"/>
        <v>820237.92</v>
      </c>
      <c r="E60" s="42">
        <f t="shared" si="14"/>
        <v>241489.57</v>
      </c>
      <c r="F60" s="42">
        <f t="shared" si="14"/>
        <v>822708.4</v>
      </c>
      <c r="G60" s="42">
        <f t="shared" si="14"/>
        <v>1084212.11</v>
      </c>
      <c r="H60" s="42">
        <f t="shared" si="14"/>
        <v>228328.88</v>
      </c>
      <c r="I60" s="42">
        <f t="shared" si="14"/>
        <v>811728.15</v>
      </c>
      <c r="J60" s="42">
        <f t="shared" si="14"/>
        <v>738347.87</v>
      </c>
      <c r="K60" s="42">
        <f t="shared" si="14"/>
        <v>304706.68</v>
      </c>
      <c r="L60" s="42">
        <f t="shared" si="14"/>
        <v>286747.27</v>
      </c>
      <c r="M60" s="42">
        <f t="shared" si="14"/>
        <v>493265.4</v>
      </c>
      <c r="N60" s="42">
        <f t="shared" si="14"/>
        <v>194047.11</v>
      </c>
      <c r="O60" s="34">
        <f t="shared" si="14"/>
        <v>6636888.280000002</v>
      </c>
      <c r="Q60"/>
    </row>
    <row r="61" spans="1:18" ht="18.75" customHeight="1">
      <c r="A61" s="26" t="s">
        <v>54</v>
      </c>
      <c r="B61" s="42">
        <v>301838.71</v>
      </c>
      <c r="C61" s="42">
        <v>184637.2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486475.91000000003</v>
      </c>
      <c r="P61"/>
      <c r="Q61"/>
      <c r="R61" s="41"/>
    </row>
    <row r="62" spans="1:16" ht="18.75" customHeight="1">
      <c r="A62" s="26" t="s">
        <v>55</v>
      </c>
      <c r="B62" s="42">
        <v>56733.82</v>
      </c>
      <c r="C62" s="42">
        <v>67859.19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124593.01000000001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820237.92</v>
      </c>
      <c r="E63" s="43">
        <v>0</v>
      </c>
      <c r="F63" s="43">
        <v>0</v>
      </c>
      <c r="G63" s="43">
        <v>0</v>
      </c>
      <c r="H63" s="42">
        <v>228328.88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1048566.8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241489.57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241489.57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822708.4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822708.4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1084212.11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1084212.11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811728.15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811728.15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738347.87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738347.87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304706.68</v>
      </c>
      <c r="L69" s="29">
        <v>286747.27</v>
      </c>
      <c r="M69" s="43">
        <v>0</v>
      </c>
      <c r="N69" s="43">
        <v>0</v>
      </c>
      <c r="O69" s="34">
        <f t="shared" si="15"/>
        <v>591453.95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493265.4</v>
      </c>
      <c r="N70" s="43">
        <v>0</v>
      </c>
      <c r="O70" s="34">
        <f t="shared" si="15"/>
        <v>493265.4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194047.11</v>
      </c>
      <c r="O71" s="46">
        <f t="shared" si="15"/>
        <v>194047.11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4.2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4.2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ht="14.25">
      <c r="N96" s="53"/>
    </row>
    <row r="97" spans="3:14" ht="14.25">
      <c r="C97" s="52"/>
      <c r="D97" s="52"/>
      <c r="E97" s="52"/>
      <c r="N97" s="53"/>
    </row>
    <row r="98" spans="3:14" ht="14.25">
      <c r="C98" s="52"/>
      <c r="E98" s="52"/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  <row r="110" ht="14.2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2023-11-10T18:46:46Z</dcterms:modified>
  <cp:category/>
  <cp:version/>
  <cp:contentType/>
  <cp:contentStatus/>
</cp:coreProperties>
</file>