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<sst xmlns="http://schemas.openxmlformats.org/spreadsheetml/2006/main" count="89" uniqueCount="86">
  <si>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</si>
  <si>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</si>
  <si>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</si>
  <si>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</si>
  <si>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</si>
  <si>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</si>
  <si>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</si>
  <si>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</si>
  <si>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</si>
  <si>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</si>
  <si>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</si>
  <si>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</si>
  <si>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</si>
  <si>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</si>
  <si>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</si>
  <si>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</si>
  <si>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</si>
  <si>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</si>
  <si>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</si>
  <si>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</si>
  <si>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</si>
  <si>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</si>
  <si>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</si>
  <si>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</si>
  <si>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</si>
  <si>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</si>
  <si>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</si>
  <si>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</si>
  <si>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</si>
  <si>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</si>
  <si>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</si>
  <si>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</si>
  <si>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</si>
  <si>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</si>
  <si>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</si>
  <si>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</si>
  <si>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</si>
  <si>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</si>
  <si>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</si>
  <si>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</si>
  <si>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</si>
  <si>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</si>
  <si>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</si>
  <si>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</si>
  <si>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</si>
  <si>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</si>
  <si>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</si>
  <si>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</si>
  <si>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</si>
  <si>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</si>
  <si>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</si>
  <si>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</si>
  <si>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</si>
  <si>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</si>
  <si>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</si>
  <si>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</si>
  <si>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</si>
  <si>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</si>
  <si>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</si>
  <si>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</si>
  <si>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</si>
  <si>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</si>
  <si>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</si>
  <si>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</si>
  <si>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</si>
  <si>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</si>
  <si>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</si>
  <si>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</si>
  <si>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</si>
  <si>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</si>
  <si>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</si>
  <si>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</si>
  <si>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</si>
  <si>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</si>
  <si>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</si>
  <si>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</si>
  <si>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</si>
  <si>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</si>
  <si>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</si>
  <si>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</si>
  <si>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</si>
  <si>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</si>
  <si>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</si>
  <si>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01/11/23 - VENCIMENTO 09/11/23</t>
  </si>
  <si>
    <t>4. Remuneração Bruta do Operador (4.1 + 4.2 +....+ 5.0)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</si>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</sst>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638175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407505</v>
      </c>
      <c r="C7" s="9">
        <f t="shared" si="0"/>
        <v>282784</v>
      </c>
      <c r="D7" s="9">
        <f t="shared" si="0"/>
        <v>255125</v>
      </c>
      <c r="E7" s="9">
        <f t="shared" si="0"/>
        <v>74053</v>
      </c>
      <c r="F7" s="9">
        <f t="shared" si="0"/>
        <v>247559</v>
      </c>
      <c r="G7" s="9">
        <f t="shared" si="0"/>
        <v>392683</v>
      </c>
      <c r="H7" s="9">
        <f t="shared" si="0"/>
        <v>52619</v>
      </c>
      <c r="I7" s="9">
        <f t="shared" si="0"/>
        <v>312241</v>
      </c>
      <c r="J7" s="9">
        <f t="shared" si="0"/>
        <v>233215</v>
      </c>
      <c r="K7" s="9">
        <f t="shared" si="0"/>
        <v>373095</v>
      </c>
      <c r="L7" s="9">
        <f t="shared" si="0"/>
        <v>274969</v>
      </c>
      <c r="M7" s="9">
        <f t="shared" si="0"/>
        <v>140865</v>
      </c>
      <c r="N7" s="9">
        <f t="shared" si="0"/>
        <v>91627</v>
      </c>
      <c r="O7" s="9">
        <f t="shared" si="0"/>
        <v>3138340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9927</v>
      </c>
      <c r="C8" s="11">
        <f t="shared" si="1"/>
        <v>10273</v>
      </c>
      <c r="D8" s="11">
        <f t="shared" si="1"/>
        <v>6083</v>
      </c>
      <c r="E8" s="11">
        <f t="shared" si="1"/>
        <v>2133</v>
      </c>
      <c r="F8" s="11">
        <f t="shared" si="1"/>
        <v>6627</v>
      </c>
      <c r="G8" s="11">
        <f t="shared" si="1"/>
        <v>12645</v>
      </c>
      <c r="H8" s="11">
        <f t="shared" si="1"/>
        <v>1830</v>
      </c>
      <c r="I8" s="11">
        <f t="shared" si="1"/>
        <v>14213</v>
      </c>
      <c r="J8" s="11">
        <f t="shared" si="1"/>
        <v>8090</v>
      </c>
      <c r="K8" s="11">
        <f t="shared" si="1"/>
        <v>5448</v>
      </c>
      <c r="L8" s="11">
        <f t="shared" si="1"/>
        <v>4028</v>
      </c>
      <c r="M8" s="11">
        <f t="shared" si="1"/>
        <v>5740</v>
      </c>
      <c r="N8" s="11">
        <f t="shared" si="1"/>
        <v>3772</v>
      </c>
      <c r="O8" s="11">
        <f t="shared" si="1"/>
        <v>90809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9927</v>
      </c>
      <c r="C9" s="11">
        <v>10273</v>
      </c>
      <c r="D9" s="11">
        <v>6083</v>
      </c>
      <c r="E9" s="11">
        <v>2133</v>
      </c>
      <c r="F9" s="11">
        <v>6627</v>
      </c>
      <c r="G9" s="11">
        <v>12645</v>
      </c>
      <c r="H9" s="11">
        <v>1830</v>
      </c>
      <c r="I9" s="11">
        <v>14213</v>
      </c>
      <c r="J9" s="11">
        <v>8090</v>
      </c>
      <c r="K9" s="11">
        <v>5448</v>
      </c>
      <c r="L9" s="11">
        <v>4020</v>
      </c>
      <c r="M9" s="11">
        <v>5740</v>
      </c>
      <c r="N9" s="11">
        <v>3755</v>
      </c>
      <c r="O9" s="11">
        <f>SUM(B9:N9)</f>
        <v>90784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8</v>
      </c>
      <c r="M10" s="13">
        <v>0</v>
      </c>
      <c r="N10" s="13">
        <v>17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397578</v>
      </c>
      <c r="C11" s="13">
        <v>272511</v>
      </c>
      <c r="D11" s="13">
        <v>249042</v>
      </c>
      <c r="E11" s="13">
        <v>71920</v>
      </c>
      <c r="F11" s="13">
        <v>240932</v>
      </c>
      <c r="G11" s="13">
        <v>380038</v>
      </c>
      <c r="H11" s="13">
        <v>50789</v>
      </c>
      <c r="I11" s="13">
        <v>298028</v>
      </c>
      <c r="J11" s="13">
        <v>225125</v>
      </c>
      <c r="K11" s="13">
        <v>367647</v>
      </c>
      <c r="L11" s="13">
        <v>270941</v>
      </c>
      <c r="M11" s="13">
        <v>135125</v>
      </c>
      <c r="N11" s="13">
        <v>87855</v>
      </c>
      <c r="O11" s="11">
        <f>SUM(B11:N11)</f>
        <v>3047531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29845</v>
      </c>
      <c r="C12" s="13">
        <v>25690</v>
      </c>
      <c r="D12" s="13">
        <v>20282</v>
      </c>
      <c r="E12" s="13">
        <v>8315</v>
      </c>
      <c r="F12" s="13">
        <v>23364</v>
      </c>
      <c r="G12" s="13">
        <v>38557</v>
      </c>
      <c r="H12" s="13">
        <v>5566</v>
      </c>
      <c r="I12" s="13">
        <v>30057</v>
      </c>
      <c r="J12" s="13">
        <v>20228</v>
      </c>
      <c r="K12" s="13">
        <v>26436</v>
      </c>
      <c r="L12" s="13">
        <v>19517</v>
      </c>
      <c r="M12" s="13">
        <v>7425</v>
      </c>
      <c r="N12" s="13">
        <v>4077</v>
      </c>
      <c r="O12" s="11">
        <f>SUM(B12:N12)</f>
        <v>259359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367733</v>
      </c>
      <c r="C13" s="15">
        <f t="shared" si="2"/>
        <v>246821</v>
      </c>
      <c r="D13" s="15">
        <f t="shared" si="2"/>
        <v>228760</v>
      </c>
      <c r="E13" s="15">
        <f t="shared" si="2"/>
        <v>63605</v>
      </c>
      <c r="F13" s="15">
        <f t="shared" si="2"/>
        <v>217568</v>
      </c>
      <c r="G13" s="15">
        <f t="shared" si="2"/>
        <v>341481</v>
      </c>
      <c r="H13" s="15">
        <f t="shared" si="2"/>
        <v>45223</v>
      </c>
      <c r="I13" s="15">
        <f t="shared" si="2"/>
        <v>267971</v>
      </c>
      <c r="J13" s="15">
        <f t="shared" si="2"/>
        <v>204897</v>
      </c>
      <c r="K13" s="15">
        <f t="shared" si="2"/>
        <v>341211</v>
      </c>
      <c r="L13" s="15">
        <f t="shared" si="2"/>
        <v>251424</v>
      </c>
      <c r="M13" s="15">
        <f t="shared" si="2"/>
        <v>127700</v>
      </c>
      <c r="N13" s="15">
        <f t="shared" si="2"/>
        <v>83778</v>
      </c>
      <c r="O13" s="11">
        <f>SUM(B13:N13)</f>
        <v>2788172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1.174577264648597</v>
      </c>
      <c r="C18" s="19">
        <v>1.217669645481281</v>
      </c>
      <c r="D18" s="19">
        <v>1.32102168968638</v>
      </c>
      <c r="E18" s="19">
        <v>0.825030135464573</v>
      </c>
      <c r="F18" s="19">
        <v>1.337272028340042</v>
      </c>
      <c r="G18" s="19">
        <v>1.390246532427472</v>
      </c>
      <c r="H18" s="19">
        <v>1.484960322564536</v>
      </c>
      <c r="I18" s="19">
        <v>1.138963575438501</v>
      </c>
      <c r="J18" s="19">
        <v>1.303436680406832</v>
      </c>
      <c r="K18" s="19">
        <v>1.112217014370753</v>
      </c>
      <c r="L18" s="19">
        <v>1.180992450545272</v>
      </c>
      <c r="M18" s="19">
        <v>1.155106656339138</v>
      </c>
      <c r="N18" s="19">
        <v>1.02719556263586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84</v>
      </c>
      <c r="B20" s="24">
        <f>SUM(B21:B30)</f>
        <v>1546638.7999999998</v>
      </c>
      <c r="C20" s="24">
        <f aca="true" t="shared" si="3" ref="C20:N20">SUM(C21:C30)</f>
        <v>1124452.72</v>
      </c>
      <c r="D20" s="24">
        <f t="shared" si="3"/>
        <v>951632.6900000002</v>
      </c>
      <c r="E20" s="24">
        <f t="shared" si="3"/>
        <v>302209.66</v>
      </c>
      <c r="F20" s="24">
        <f t="shared" si="3"/>
        <v>1098793.82</v>
      </c>
      <c r="G20" s="24">
        <f t="shared" si="3"/>
        <v>1504919.04</v>
      </c>
      <c r="H20" s="24">
        <f t="shared" si="3"/>
        <v>302934.79000000004</v>
      </c>
      <c r="I20" s="24">
        <f t="shared" si="3"/>
        <v>1170899.8399999996</v>
      </c>
      <c r="J20" s="24">
        <f t="shared" si="3"/>
        <v>996081.98</v>
      </c>
      <c r="K20" s="24">
        <f t="shared" si="3"/>
        <v>1334221.6099999996</v>
      </c>
      <c r="L20" s="24">
        <f t="shared" si="3"/>
        <v>1192675.49</v>
      </c>
      <c r="M20" s="24">
        <f t="shared" si="3"/>
        <v>673015.3400000001</v>
      </c>
      <c r="N20" s="24">
        <f t="shared" si="3"/>
        <v>348854.79</v>
      </c>
      <c r="O20" s="24">
        <f>O21+O22+O23+O24+O25+O26+O27+O28+O29</f>
        <v>12481934.540000003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1202954.76</v>
      </c>
      <c r="C21" s="28">
        <f aca="true" t="shared" si="4" ref="C21:N21">ROUND((C15+C16)*C7,2)</f>
        <v>862378.09</v>
      </c>
      <c r="D21" s="28">
        <f t="shared" si="4"/>
        <v>682331.81</v>
      </c>
      <c r="E21" s="28">
        <f t="shared" si="4"/>
        <v>338348.16</v>
      </c>
      <c r="F21" s="28">
        <f t="shared" si="4"/>
        <v>767408.14</v>
      </c>
      <c r="G21" s="28">
        <f t="shared" si="4"/>
        <v>1001577.26</v>
      </c>
      <c r="H21" s="28">
        <f t="shared" si="4"/>
        <v>180199.03</v>
      </c>
      <c r="I21" s="28">
        <f t="shared" si="4"/>
        <v>945496.97</v>
      </c>
      <c r="J21" s="28">
        <f t="shared" si="4"/>
        <v>710302.93</v>
      </c>
      <c r="K21" s="28">
        <f t="shared" si="4"/>
        <v>1074103.2</v>
      </c>
      <c r="L21" s="28">
        <f t="shared" si="4"/>
        <v>901348.38</v>
      </c>
      <c r="M21" s="28">
        <f t="shared" si="4"/>
        <v>532821.86</v>
      </c>
      <c r="N21" s="28">
        <f t="shared" si="4"/>
        <v>313061.97</v>
      </c>
      <c r="O21" s="28">
        <f aca="true" t="shared" si="5" ref="O21:O30">SUM(B21:N21)</f>
        <v>9512332.56</v>
      </c>
    </row>
    <row r="22" spans="1:23" ht="18.75" customHeight="1">
      <c r="A22" s="26" t="s">
        <v>33</v>
      </c>
      <c r="B22" s="28">
        <f>IF(B18&lt;&gt;0,ROUND((B18-1)*B21,2),0)</f>
        <v>210008.55</v>
      </c>
      <c r="C22" s="28">
        <f aca="true" t="shared" si="6" ref="C22:N22">IF(C18&lt;&gt;0,ROUND((C18-1)*C21,2),0)</f>
        <v>187713.53</v>
      </c>
      <c r="D22" s="28">
        <f t="shared" si="6"/>
        <v>219043.31</v>
      </c>
      <c r="E22" s="28">
        <f t="shared" si="6"/>
        <v>-59200.73</v>
      </c>
      <c r="F22" s="28">
        <f t="shared" si="6"/>
        <v>258825.3</v>
      </c>
      <c r="G22" s="28">
        <f t="shared" si="6"/>
        <v>390862.05</v>
      </c>
      <c r="H22" s="28">
        <f t="shared" si="6"/>
        <v>87389.38</v>
      </c>
      <c r="I22" s="28">
        <f t="shared" si="6"/>
        <v>131389.64</v>
      </c>
      <c r="J22" s="28">
        <f t="shared" si="6"/>
        <v>215531.96</v>
      </c>
      <c r="K22" s="28">
        <f t="shared" si="6"/>
        <v>120532.65</v>
      </c>
      <c r="L22" s="28">
        <f t="shared" si="6"/>
        <v>163137.25</v>
      </c>
      <c r="M22" s="28">
        <f t="shared" si="6"/>
        <v>82644.22</v>
      </c>
      <c r="N22" s="28">
        <f t="shared" si="6"/>
        <v>8513.9</v>
      </c>
      <c r="O22" s="28">
        <f t="shared" si="5"/>
        <v>2016391.01</v>
      </c>
      <c r="W22" s="51"/>
    </row>
    <row r="23" spans="1:15" ht="18.75" customHeight="1">
      <c r="A23" s="26" t="s">
        <v>34</v>
      </c>
      <c r="B23" s="28">
        <v>67355.74</v>
      </c>
      <c r="C23" s="28">
        <v>44693.51</v>
      </c>
      <c r="D23" s="28">
        <v>30814.2</v>
      </c>
      <c r="E23" s="28">
        <v>11765.03</v>
      </c>
      <c r="F23" s="28">
        <v>41338.61</v>
      </c>
      <c r="G23" s="28">
        <v>66193.55</v>
      </c>
      <c r="H23" s="28">
        <v>8207.8</v>
      </c>
      <c r="I23" s="28">
        <v>46484.19</v>
      </c>
      <c r="J23" s="28">
        <v>40009.47</v>
      </c>
      <c r="K23" s="28">
        <v>59133.93</v>
      </c>
      <c r="L23" s="28">
        <v>53013.07</v>
      </c>
      <c r="M23" s="28">
        <v>25516.77</v>
      </c>
      <c r="N23" s="28">
        <v>16318.6</v>
      </c>
      <c r="O23" s="28">
        <f t="shared" si="5"/>
        <v>510844.47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1176.14</v>
      </c>
      <c r="C26" s="28">
        <v>869.45</v>
      </c>
      <c r="D26" s="28">
        <v>740.01</v>
      </c>
      <c r="E26" s="28">
        <v>230.73</v>
      </c>
      <c r="F26" s="28">
        <v>846.94</v>
      </c>
      <c r="G26" s="28">
        <v>1156.45</v>
      </c>
      <c r="H26" s="28">
        <v>219.47</v>
      </c>
      <c r="I26" s="28">
        <v>891.96</v>
      </c>
      <c r="J26" s="28">
        <v>765.34</v>
      </c>
      <c r="K26" s="28">
        <v>1021.39</v>
      </c>
      <c r="L26" s="28">
        <v>911.65</v>
      </c>
      <c r="M26" s="28">
        <v>509.29</v>
      </c>
      <c r="N26" s="28">
        <v>278.56</v>
      </c>
      <c r="O26" s="28">
        <f t="shared" si="5"/>
        <v>9617.380000000001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877.59</v>
      </c>
      <c r="L27" s="28">
        <v>778.99</v>
      </c>
      <c r="M27" s="28">
        <v>440.9</v>
      </c>
      <c r="N27" s="28">
        <v>231.02</v>
      </c>
      <c r="O27" s="28">
        <f t="shared" si="5"/>
        <v>8157.549999999999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35180.97</v>
      </c>
      <c r="L30" s="28">
        <v>30215.06</v>
      </c>
      <c r="M30" s="28">
        <v>0</v>
      </c>
      <c r="N30" s="28">
        <v>0</v>
      </c>
      <c r="O30" s="28">
        <f t="shared" si="5"/>
        <v>65396.03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-43916.400000000096</v>
      </c>
      <c r="C32" s="28">
        <f aca="true" t="shared" si="7" ref="C32:O32">+C33+C35+C48+C49+C50+C55-C56</f>
        <v>-45597.2</v>
      </c>
      <c r="D32" s="28">
        <f t="shared" si="7"/>
        <v>-26765.2</v>
      </c>
      <c r="E32" s="28">
        <f t="shared" si="7"/>
        <v>-9385.2</v>
      </c>
      <c r="F32" s="28">
        <f t="shared" si="7"/>
        <v>-29158.8</v>
      </c>
      <c r="G32" s="28">
        <f t="shared" si="7"/>
        <v>-55638</v>
      </c>
      <c r="H32" s="28">
        <f t="shared" si="7"/>
        <v>-8052</v>
      </c>
      <c r="I32" s="28">
        <f t="shared" si="7"/>
        <v>-69506.8</v>
      </c>
      <c r="J32" s="28">
        <f t="shared" si="7"/>
        <v>-35596</v>
      </c>
      <c r="K32" s="28">
        <f t="shared" si="7"/>
        <v>-23971.2</v>
      </c>
      <c r="L32" s="28">
        <f t="shared" si="7"/>
        <v>-17688</v>
      </c>
      <c r="M32" s="28">
        <f t="shared" si="7"/>
        <v>-25256</v>
      </c>
      <c r="N32" s="28">
        <f t="shared" si="7"/>
        <v>-16522</v>
      </c>
      <c r="O32" s="28">
        <f t="shared" si="7"/>
        <v>-407052.80000000016</v>
      </c>
    </row>
    <row r="33" spans="1:15" ht="18.75" customHeight="1">
      <c r="A33" s="26" t="s">
        <v>38</v>
      </c>
      <c r="B33" s="29">
        <f>+B34</f>
        <v>-43678.8</v>
      </c>
      <c r="C33" s="29">
        <f>+C34</f>
        <v>-45201.2</v>
      </c>
      <c r="D33" s="29">
        <f aca="true" t="shared" si="8" ref="D33:O33">+D34</f>
        <v>-26765.2</v>
      </c>
      <c r="E33" s="29">
        <f t="shared" si="8"/>
        <v>-9385.2</v>
      </c>
      <c r="F33" s="29">
        <f t="shared" si="8"/>
        <v>-29158.8</v>
      </c>
      <c r="G33" s="29">
        <f t="shared" si="8"/>
        <v>-55638</v>
      </c>
      <c r="H33" s="29">
        <f t="shared" si="8"/>
        <v>-8052</v>
      </c>
      <c r="I33" s="29">
        <f t="shared" si="8"/>
        <v>-62537.2</v>
      </c>
      <c r="J33" s="29">
        <f t="shared" si="8"/>
        <v>-35596</v>
      </c>
      <c r="K33" s="29">
        <f t="shared" si="8"/>
        <v>-23971.2</v>
      </c>
      <c r="L33" s="29">
        <f t="shared" si="8"/>
        <v>-17688</v>
      </c>
      <c r="M33" s="29">
        <f t="shared" si="8"/>
        <v>-25256</v>
      </c>
      <c r="N33" s="29">
        <f t="shared" si="8"/>
        <v>-16522</v>
      </c>
      <c r="O33" s="29">
        <f t="shared" si="8"/>
        <v>-399449.6</v>
      </c>
    </row>
    <row r="34" spans="1:26" ht="18.75" customHeight="1">
      <c r="A34" s="27" t="s">
        <v>39</v>
      </c>
      <c r="B34" s="16">
        <f>ROUND((-B9)*$G$3,2)</f>
        <v>-43678.8</v>
      </c>
      <c r="C34" s="16">
        <f aca="true" t="shared" si="9" ref="C34:N34">ROUND((-C9)*$G$3,2)</f>
        <v>-45201.2</v>
      </c>
      <c r="D34" s="16">
        <f t="shared" si="9"/>
        <v>-26765.2</v>
      </c>
      <c r="E34" s="16">
        <f t="shared" si="9"/>
        <v>-9385.2</v>
      </c>
      <c r="F34" s="16">
        <f t="shared" si="9"/>
        <v>-29158.8</v>
      </c>
      <c r="G34" s="16">
        <f t="shared" si="9"/>
        <v>-55638</v>
      </c>
      <c r="H34" s="16">
        <f t="shared" si="9"/>
        <v>-8052</v>
      </c>
      <c r="I34" s="16">
        <f t="shared" si="9"/>
        <v>-62537.2</v>
      </c>
      <c r="J34" s="16">
        <f t="shared" si="9"/>
        <v>-35596</v>
      </c>
      <c r="K34" s="16">
        <f t="shared" si="9"/>
        <v>-23971.2</v>
      </c>
      <c r="L34" s="16">
        <f t="shared" si="9"/>
        <v>-17688</v>
      </c>
      <c r="M34" s="16">
        <f t="shared" si="9"/>
        <v>-25256</v>
      </c>
      <c r="N34" s="16">
        <f t="shared" si="9"/>
        <v>-16522</v>
      </c>
      <c r="O34" s="30">
        <f aca="true" t="shared" si="10" ref="O34:O56">SUM(B34:N34)</f>
        <v>-399449.6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-237.60000000009313</v>
      </c>
      <c r="C35" s="29">
        <f aca="true" t="shared" si="11" ref="C35:O35">SUM(C36:C46)</f>
        <v>-396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-6969.6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-7603.200000000186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-237.6</v>
      </c>
      <c r="C37" s="31">
        <v>-396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-6969.6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-7603.200000000001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1260000</v>
      </c>
      <c r="C41" s="31">
        <v>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4270500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1502722.3999999997</v>
      </c>
      <c r="C54" s="34">
        <f aca="true" t="shared" si="13" ref="C54:N54">+C20+C32</f>
        <v>1078855.52</v>
      </c>
      <c r="D54" s="34">
        <f t="shared" si="13"/>
        <v>924867.4900000002</v>
      </c>
      <c r="E54" s="34">
        <f t="shared" si="13"/>
        <v>292824.45999999996</v>
      </c>
      <c r="F54" s="34">
        <f t="shared" si="13"/>
        <v>1069635.02</v>
      </c>
      <c r="G54" s="34">
        <f t="shared" si="13"/>
        <v>1449281.04</v>
      </c>
      <c r="H54" s="34">
        <f t="shared" si="13"/>
        <v>294882.79000000004</v>
      </c>
      <c r="I54" s="34">
        <f t="shared" si="13"/>
        <v>1101393.0399999996</v>
      </c>
      <c r="J54" s="34">
        <f t="shared" si="13"/>
        <v>960485.98</v>
      </c>
      <c r="K54" s="34">
        <f t="shared" si="13"/>
        <v>1310250.4099999997</v>
      </c>
      <c r="L54" s="34">
        <f t="shared" si="13"/>
        <v>1174987.49</v>
      </c>
      <c r="M54" s="34">
        <f t="shared" si="13"/>
        <v>647759.3400000001</v>
      </c>
      <c r="N54" s="34">
        <f t="shared" si="13"/>
        <v>332332.79</v>
      </c>
      <c r="O54" s="34">
        <f>SUM(B54:N54)</f>
        <v>12140277.77</v>
      </c>
      <c r="P54"/>
      <c r="Q54" s="73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1502722.4100000001</v>
      </c>
      <c r="C60" s="42">
        <f t="shared" si="14"/>
        <v>1078855.52</v>
      </c>
      <c r="D60" s="42">
        <f t="shared" si="14"/>
        <v>924867.49</v>
      </c>
      <c r="E60" s="42">
        <f t="shared" si="14"/>
        <v>292824.46</v>
      </c>
      <c r="F60" s="42">
        <f t="shared" si="14"/>
        <v>1069635.03</v>
      </c>
      <c r="G60" s="42">
        <f t="shared" si="14"/>
        <v>1449281.04</v>
      </c>
      <c r="H60" s="42">
        <f t="shared" si="14"/>
        <v>294882.79</v>
      </c>
      <c r="I60" s="42">
        <f t="shared" si="14"/>
        <v>1101393.04</v>
      </c>
      <c r="J60" s="42">
        <f t="shared" si="14"/>
        <v>960485.98</v>
      </c>
      <c r="K60" s="42">
        <f t="shared" si="14"/>
        <v>1310250.41</v>
      </c>
      <c r="L60" s="42">
        <f t="shared" si="14"/>
        <v>1174987.49</v>
      </c>
      <c r="M60" s="42">
        <f t="shared" si="14"/>
        <v>647759.34</v>
      </c>
      <c r="N60" s="42">
        <f t="shared" si="14"/>
        <v>332332.79</v>
      </c>
      <c r="O60" s="34">
        <f t="shared" si="14"/>
        <v>12140277.79</v>
      </c>
      <c r="Q60"/>
    </row>
    <row r="61" spans="1:18" ht="18.75" customHeight="1">
      <c r="A61" s="26" t="s">
        <v>54</v>
      </c>
      <c r="B61" s="42">
        <v>1228600.11</v>
      </c>
      <c r="C61" s="42">
        <v>765567.67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1994167.7800000003</v>
      </c>
      <c r="P61"/>
      <c r="Q61"/>
      <c r="R61" s="41"/>
    </row>
    <row r="62" spans="1:16" ht="18.75" customHeight="1">
      <c r="A62" s="26" t="s">
        <v>55</v>
      </c>
      <c r="B62" s="42">
        <v>274122.3</v>
      </c>
      <c r="C62" s="42">
        <v>313287.85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587410.1499999999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924867.49</v>
      </c>
      <c r="E63" s="43">
        <v>0</v>
      </c>
      <c r="F63" s="43">
        <v>0</v>
      </c>
      <c r="G63" s="43">
        <v>0</v>
      </c>
      <c r="H63" s="42">
        <v>294882.79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1219750.28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292824.46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292824.46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1069635.03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1069635.03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1449281.04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1449281.04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1101393.04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1101393.04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960485.98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960485.98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1310250.41</v>
      </c>
      <c r="L69" s="29">
        <v>1174987.49</v>
      </c>
      <c r="M69" s="43">
        <v>0</v>
      </c>
      <c r="N69" s="43">
        <v>0</v>
      </c>
      <c r="O69" s="34">
        <f t="shared" si="15"/>
        <v>2485237.9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647759.34</v>
      </c>
      <c r="N70" s="43">
        <v>0</v>
      </c>
      <c r="O70" s="34">
        <f t="shared" si="15"/>
        <v>647759.34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332332.79</v>
      </c>
      <c r="O71" s="46">
        <f t="shared" si="15"/>
        <v>332332.79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2023-11-08T18:13:05Z</dcterms:modified>
  <cp:category/>
  <cp:version/>
  <cp:contentType/>
  <cp:contentStatus/>
</cp:coreProperties>
</file>