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<sst xmlns="http://schemas.openxmlformats.org/spreadsheetml/2006/main" count="83" uniqueCount="82">
  <si>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</si>
  <si>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</si>
  <si>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</si>
  <si>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</si>
  <si>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</si>
  <si>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</si>
  <si>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</si>
  <si>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</si>
  <si>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</si>
  <si>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</si>
  <si>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</si>
  <si>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</si>
  <si>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</si>
  <si>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</si>
  <si>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</si>
  <si>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</si>
  <si>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</si>
  <si>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</si>
  <si>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</si>
  <si>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</si>
  <si>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</si>
  <si>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</si>
  <si>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</si>
  <si>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</si>
  <si>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</si>
  <si>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</si>
  <si>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</si>
  <si>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</si>
  <si>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</si>
  <si>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</si>
  <si>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</si>
  <si>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</si>
  <si>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</si>
  <si>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</si>
  <si>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</si>
  <si>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</si>
  <si>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</si>
  <si>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</si>
  <si>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</si>
  <si>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</si>
  <si>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</si>
  <si>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</si>
  <si>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</si>
  <si>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</si>
  <si>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</si>
  <si>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</si>
  <si>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</si>
  <si>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</si>
  <si>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</si>
  <si>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</si>
  <si>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</si>
  <si>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</si>
  <si>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</si>
  <si>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</si>
  <si>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</si>
  <si>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</si>
  <si>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</si>
  <si>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</si>
  <si>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</si>
  <si>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</si>
  <si>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</si>
  <si>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</si>
  <si>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</si>
  <si>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</si>
  <si>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</si>
  <si>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</si>
  <si>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</si>
  <si>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</si>
  <si>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</si>
  <si>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</si>
  <si>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</si>
  <si>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</si>
  <si>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</si>
  <si>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</si>
  <si>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</si>
  <si>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</si>
  <si>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</si>
  <si>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</si>
  <si>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</si>
  <si>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</si>
  <si>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13/11/23 - VENCIMENTO 22/11/23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</si>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</sst>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342082</v>
      </c>
      <c r="C7" s="46">
        <f aca="true" t="shared" si="0" ref="C7:J7">+C8+C11</f>
        <v>277110</v>
      </c>
      <c r="D7" s="46">
        <f t="shared" si="0"/>
        <v>316343</v>
      </c>
      <c r="E7" s="46">
        <f t="shared" si="0"/>
        <v>189565</v>
      </c>
      <c r="F7" s="46">
        <f t="shared" si="0"/>
        <v>233864</v>
      </c>
      <c r="G7" s="46">
        <f t="shared" si="0"/>
        <v>224346</v>
      </c>
      <c r="H7" s="46">
        <f t="shared" si="0"/>
        <v>224597</v>
      </c>
      <c r="I7" s="46">
        <f t="shared" si="0"/>
        <v>364201</v>
      </c>
      <c r="J7" s="46">
        <f t="shared" si="0"/>
        <v>120411</v>
      </c>
      <c r="K7" s="38">
        <f aca="true" t="shared" si="1" ref="K7:K13">SUM(B7:J7)</f>
        <v>2292519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15724</v>
      </c>
      <c r="C8" s="44">
        <f t="shared" si="2"/>
        <v>16417</v>
      </c>
      <c r="D8" s="44">
        <f t="shared" si="2"/>
        <v>14003</v>
      </c>
      <c r="E8" s="44">
        <f t="shared" si="2"/>
        <v>10617</v>
      </c>
      <c r="F8" s="44">
        <f t="shared" si="2"/>
        <v>10842</v>
      </c>
      <c r="G8" s="44">
        <f t="shared" si="2"/>
        <v>5875</v>
      </c>
      <c r="H8" s="44">
        <f t="shared" si="2"/>
        <v>4517</v>
      </c>
      <c r="I8" s="44">
        <f t="shared" si="2"/>
        <v>15963</v>
      </c>
      <c r="J8" s="44">
        <f t="shared" si="2"/>
        <v>3452</v>
      </c>
      <c r="K8" s="38">
        <f t="shared" si="1"/>
        <v>97410</v>
      </c>
      <c r="L8"/>
      <c r="M8"/>
      <c r="N8"/>
    </row>
    <row r="9" spans="1:14" ht="16.5" customHeight="1">
      <c r="A9" s="22" t="s">
        <v>32</v>
      </c>
      <c r="B9" s="44">
        <v>15669</v>
      </c>
      <c r="C9" s="44">
        <v>16415</v>
      </c>
      <c r="D9" s="44">
        <v>14001</v>
      </c>
      <c r="E9" s="44">
        <v>10385</v>
      </c>
      <c r="F9" s="44">
        <v>10828</v>
      </c>
      <c r="G9" s="44">
        <v>5871</v>
      </c>
      <c r="H9" s="44">
        <v>4517</v>
      </c>
      <c r="I9" s="44">
        <v>15902</v>
      </c>
      <c r="J9" s="44">
        <v>3452</v>
      </c>
      <c r="K9" s="38">
        <f t="shared" si="1"/>
        <v>97040</v>
      </c>
      <c r="L9"/>
      <c r="M9"/>
      <c r="N9"/>
    </row>
    <row r="10" spans="1:14" ht="16.5" customHeight="1">
      <c r="A10" s="22" t="s">
        <v>31</v>
      </c>
      <c r="B10" s="44">
        <v>55</v>
      </c>
      <c r="C10" s="44">
        <v>2</v>
      </c>
      <c r="D10" s="44">
        <v>2</v>
      </c>
      <c r="E10" s="44">
        <v>232</v>
      </c>
      <c r="F10" s="44">
        <v>14</v>
      </c>
      <c r="G10" s="44">
        <v>4</v>
      </c>
      <c r="H10" s="44">
        <v>0</v>
      </c>
      <c r="I10" s="44">
        <v>61</v>
      </c>
      <c r="J10" s="44">
        <v>0</v>
      </c>
      <c r="K10" s="38">
        <f t="shared" si="1"/>
        <v>370</v>
      </c>
      <c r="L10"/>
      <c r="M10"/>
      <c r="N10"/>
    </row>
    <row r="11" spans="1:14" ht="16.5" customHeight="1">
      <c r="A11" s="43" t="s">
        <v>67</v>
      </c>
      <c r="B11" s="42">
        <v>326358</v>
      </c>
      <c r="C11" s="42">
        <v>260693</v>
      </c>
      <c r="D11" s="42">
        <v>302340</v>
      </c>
      <c r="E11" s="42">
        <v>178948</v>
      </c>
      <c r="F11" s="42">
        <v>223022</v>
      </c>
      <c r="G11" s="42">
        <v>218471</v>
      </c>
      <c r="H11" s="42">
        <v>220080</v>
      </c>
      <c r="I11" s="42">
        <v>348238</v>
      </c>
      <c r="J11" s="42">
        <v>116959</v>
      </c>
      <c r="K11" s="38">
        <f t="shared" si="1"/>
        <v>2195109</v>
      </c>
      <c r="L11" s="59"/>
      <c r="M11" s="59"/>
      <c r="N11" s="59"/>
    </row>
    <row r="12" spans="1:14" ht="16.5" customHeight="1">
      <c r="A12" s="22" t="s">
        <v>78</v>
      </c>
      <c r="B12" s="42">
        <v>20690</v>
      </c>
      <c r="C12" s="42">
        <v>18794</v>
      </c>
      <c r="D12" s="42">
        <v>22327</v>
      </c>
      <c r="E12" s="42">
        <v>16164</v>
      </c>
      <c r="F12" s="42">
        <v>12831</v>
      </c>
      <c r="G12" s="42">
        <v>12173</v>
      </c>
      <c r="H12" s="42">
        <v>10758</v>
      </c>
      <c r="I12" s="42">
        <v>18495</v>
      </c>
      <c r="J12" s="42">
        <v>5155</v>
      </c>
      <c r="K12" s="38">
        <f t="shared" si="1"/>
        <v>137387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305668</v>
      </c>
      <c r="C13" s="42">
        <f>+C11-C12</f>
        <v>241899</v>
      </c>
      <c r="D13" s="42">
        <f>+D11-D12</f>
        <v>280013</v>
      </c>
      <c r="E13" s="42">
        <f aca="true" t="shared" si="3" ref="E13:J13">+E11-E12</f>
        <v>162784</v>
      </c>
      <c r="F13" s="42">
        <f t="shared" si="3"/>
        <v>210191</v>
      </c>
      <c r="G13" s="42">
        <f t="shared" si="3"/>
        <v>206298</v>
      </c>
      <c r="H13" s="42">
        <f t="shared" si="3"/>
        <v>209322</v>
      </c>
      <c r="I13" s="42">
        <f t="shared" si="3"/>
        <v>329743</v>
      </c>
      <c r="J13" s="42">
        <f t="shared" si="3"/>
        <v>111804</v>
      </c>
      <c r="K13" s="38">
        <f t="shared" si="1"/>
        <v>2057722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1.143060728141674</v>
      </c>
      <c r="C18" s="39">
        <v>1.19446237841799</v>
      </c>
      <c r="D18" s="39">
        <v>1.159923532950338</v>
      </c>
      <c r="E18" s="39">
        <v>1.400149868659553</v>
      </c>
      <c r="F18" s="39">
        <v>1.068335170762468</v>
      </c>
      <c r="G18" s="39">
        <v>1.202370821108272</v>
      </c>
      <c r="H18" s="39">
        <v>1.331010946030624</v>
      </c>
      <c r="I18" s="39">
        <v>1.133572406469138</v>
      </c>
      <c r="J18" s="39">
        <v>1.098363140704371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79</v>
      </c>
      <c r="B20" s="36">
        <f>SUM(B21:B30)</f>
        <v>1830575.1600000001</v>
      </c>
      <c r="C20" s="36">
        <f aca="true" t="shared" si="4" ref="C20:J20">SUM(C21:C30)</f>
        <v>1699959.1</v>
      </c>
      <c r="D20" s="36">
        <f t="shared" si="4"/>
        <v>2084079.76</v>
      </c>
      <c r="E20" s="36">
        <f t="shared" si="4"/>
        <v>1318051.2399999998</v>
      </c>
      <c r="F20" s="36">
        <f t="shared" si="4"/>
        <v>1306259.77</v>
      </c>
      <c r="G20" s="36">
        <f t="shared" si="4"/>
        <v>1422995.12</v>
      </c>
      <c r="H20" s="36">
        <f t="shared" si="4"/>
        <v>1262432.13</v>
      </c>
      <c r="I20" s="36">
        <f t="shared" si="4"/>
        <v>1809679.0899999999</v>
      </c>
      <c r="J20" s="36">
        <f t="shared" si="4"/>
        <v>637726.22</v>
      </c>
      <c r="K20" s="36">
        <f aca="true" t="shared" si="5" ref="K20:K29">SUM(B20:J20)</f>
        <v>13371757.589999998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1544466.02</v>
      </c>
      <c r="C21" s="58">
        <f>ROUND((C15+C16)*C7,2)</f>
        <v>1374465.6</v>
      </c>
      <c r="D21" s="58">
        <f aca="true" t="shared" si="6" ref="D21:J21">ROUND((D15+D16)*D7,2)</f>
        <v>1739411.99</v>
      </c>
      <c r="E21" s="58">
        <f t="shared" si="6"/>
        <v>906234.44</v>
      </c>
      <c r="F21" s="58">
        <f t="shared" si="6"/>
        <v>1183141.36</v>
      </c>
      <c r="G21" s="58">
        <f t="shared" si="6"/>
        <v>1146475.36</v>
      </c>
      <c r="H21" s="58">
        <f t="shared" si="6"/>
        <v>913885.19</v>
      </c>
      <c r="I21" s="58">
        <f t="shared" si="6"/>
        <v>1496938.95</v>
      </c>
      <c r="J21" s="58">
        <f t="shared" si="6"/>
        <v>560007.48</v>
      </c>
      <c r="K21" s="30">
        <f t="shared" si="5"/>
        <v>10865026.39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220952.43</v>
      </c>
      <c r="C22" s="30">
        <f t="shared" si="7"/>
        <v>267281.85</v>
      </c>
      <c r="D22" s="30">
        <f t="shared" si="7"/>
        <v>278172.91</v>
      </c>
      <c r="E22" s="30">
        <f t="shared" si="7"/>
        <v>362629.59</v>
      </c>
      <c r="F22" s="30">
        <f t="shared" si="7"/>
        <v>80850.17</v>
      </c>
      <c r="G22" s="30">
        <f t="shared" si="7"/>
        <v>232013.16</v>
      </c>
      <c r="H22" s="30">
        <f t="shared" si="7"/>
        <v>302506</v>
      </c>
      <c r="I22" s="30">
        <f t="shared" si="7"/>
        <v>199949.74</v>
      </c>
      <c r="J22" s="30">
        <f t="shared" si="7"/>
        <v>55084.09</v>
      </c>
      <c r="K22" s="30">
        <f t="shared" si="5"/>
        <v>1999439.94</v>
      </c>
      <c r="L22"/>
      <c r="M22"/>
      <c r="N22"/>
    </row>
    <row r="23" spans="1:14" ht="16.5" customHeight="1">
      <c r="A23" s="18" t="s">
        <v>26</v>
      </c>
      <c r="B23" s="30">
        <v>60584.99</v>
      </c>
      <c r="C23" s="30">
        <v>52039.39</v>
      </c>
      <c r="D23" s="30">
        <v>57950.8</v>
      </c>
      <c r="E23" s="30">
        <v>41844.47</v>
      </c>
      <c r="F23" s="30">
        <v>38539.53</v>
      </c>
      <c r="G23" s="30">
        <v>40594.78</v>
      </c>
      <c r="H23" s="30">
        <v>40418.76</v>
      </c>
      <c r="I23" s="30">
        <v>68650.54</v>
      </c>
      <c r="J23" s="30">
        <v>19840.89</v>
      </c>
      <c r="K23" s="30">
        <f t="shared" si="5"/>
        <v>420464.14999999997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1449.08</v>
      </c>
      <c r="C26" s="30">
        <v>1344.97</v>
      </c>
      <c r="D26" s="30">
        <v>1648.85</v>
      </c>
      <c r="E26" s="30">
        <v>1043.9</v>
      </c>
      <c r="F26" s="30">
        <v>1032.64</v>
      </c>
      <c r="G26" s="30">
        <v>1125.5</v>
      </c>
      <c r="H26" s="30">
        <v>998.88</v>
      </c>
      <c r="I26" s="30">
        <v>1432.2</v>
      </c>
      <c r="J26" s="30">
        <v>503.66</v>
      </c>
      <c r="K26" s="30">
        <f t="shared" si="5"/>
        <v>10579.68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37711.39</v>
      </c>
      <c r="J29" s="30">
        <v>0</v>
      </c>
      <c r="K29" s="30">
        <f t="shared" si="5"/>
        <v>37711.39</v>
      </c>
      <c r="L29" s="59"/>
      <c r="M29" s="59"/>
      <c r="N29" s="59"/>
    </row>
    <row r="30" spans="1:11" ht="12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 customHeight="1">
      <c r="A31" s="1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4" ht="16.5" customHeight="1">
      <c r="A32" s="16" t="s">
        <v>23</v>
      </c>
      <c r="B32" s="30">
        <f aca="true" t="shared" si="8" ref="B32:J32">+B33+B38+B50</f>
        <v>-271592.93</v>
      </c>
      <c r="C32" s="30">
        <f t="shared" si="8"/>
        <v>-134898.5</v>
      </c>
      <c r="D32" s="30">
        <f t="shared" si="8"/>
        <v>1808258.65</v>
      </c>
      <c r="E32" s="30">
        <f t="shared" si="8"/>
        <v>-213599.8</v>
      </c>
      <c r="F32" s="30">
        <f t="shared" si="8"/>
        <v>-110393.2</v>
      </c>
      <c r="G32" s="30">
        <f t="shared" si="8"/>
        <v>-251896.55</v>
      </c>
      <c r="H32" s="30">
        <f t="shared" si="8"/>
        <v>1343931.05</v>
      </c>
      <c r="I32" s="30">
        <f t="shared" si="8"/>
        <v>-197577.33000000002</v>
      </c>
      <c r="J32" s="30">
        <f t="shared" si="8"/>
        <v>375609.54</v>
      </c>
      <c r="K32" s="30">
        <f aca="true" t="shared" si="9" ref="K32:K40">SUM(B32:J32)</f>
        <v>2347840.9299999997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-204342.93</v>
      </c>
      <c r="C33" s="30">
        <f t="shared" si="10"/>
        <v>-78148.5</v>
      </c>
      <c r="D33" s="30">
        <f t="shared" si="10"/>
        <v>-98317.31</v>
      </c>
      <c r="E33" s="30">
        <f t="shared" si="10"/>
        <v>-166099.8</v>
      </c>
      <c r="F33" s="30">
        <f t="shared" si="10"/>
        <v>-47643.2</v>
      </c>
      <c r="G33" s="30">
        <f t="shared" si="10"/>
        <v>-193646.55</v>
      </c>
      <c r="H33" s="30">
        <f t="shared" si="10"/>
        <v>-47818.95</v>
      </c>
      <c r="I33" s="30">
        <f t="shared" si="10"/>
        <v>-113577.33</v>
      </c>
      <c r="J33" s="30">
        <f t="shared" si="10"/>
        <v>-28642.199999999997</v>
      </c>
      <c r="K33" s="30">
        <f t="shared" si="9"/>
        <v>-978236.7699999999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-68943.6</v>
      </c>
      <c r="C34" s="30">
        <f t="shared" si="11"/>
        <v>-72226</v>
      </c>
      <c r="D34" s="30">
        <f t="shared" si="11"/>
        <v>-61604.4</v>
      </c>
      <c r="E34" s="30">
        <f t="shared" si="11"/>
        <v>-45694</v>
      </c>
      <c r="F34" s="30">
        <f t="shared" si="11"/>
        <v>-47643.2</v>
      </c>
      <c r="G34" s="30">
        <f t="shared" si="11"/>
        <v>-25832.4</v>
      </c>
      <c r="H34" s="30">
        <f t="shared" si="11"/>
        <v>-19874.8</v>
      </c>
      <c r="I34" s="30">
        <f t="shared" si="11"/>
        <v>-69968.8</v>
      </c>
      <c r="J34" s="30">
        <f t="shared" si="11"/>
        <v>-15188.8</v>
      </c>
      <c r="K34" s="30">
        <f t="shared" si="9"/>
        <v>-426976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-135399.33</v>
      </c>
      <c r="C37" s="30">
        <v>-5922.5</v>
      </c>
      <c r="D37" s="30">
        <v>-36712.91</v>
      </c>
      <c r="E37" s="30">
        <v>-120405.8</v>
      </c>
      <c r="F37" s="26">
        <v>0</v>
      </c>
      <c r="G37" s="30">
        <v>-167814.15</v>
      </c>
      <c r="H37" s="30">
        <v>-27944.15</v>
      </c>
      <c r="I37" s="30">
        <v>-43608.53</v>
      </c>
      <c r="J37" s="30">
        <v>-13453.4</v>
      </c>
      <c r="K37" s="30">
        <f t="shared" si="9"/>
        <v>-551260.77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-67250</v>
      </c>
      <c r="C38" s="27">
        <f t="shared" si="12"/>
        <v>-56750</v>
      </c>
      <c r="D38" s="27">
        <f t="shared" si="12"/>
        <v>1906575.96</v>
      </c>
      <c r="E38" s="27">
        <f t="shared" si="12"/>
        <v>-47500</v>
      </c>
      <c r="F38" s="27">
        <f t="shared" si="12"/>
        <v>-62750</v>
      </c>
      <c r="G38" s="27">
        <f t="shared" si="12"/>
        <v>-58250</v>
      </c>
      <c r="H38" s="27">
        <f t="shared" si="12"/>
        <v>1391750</v>
      </c>
      <c r="I38" s="27">
        <f t="shared" si="12"/>
        <v>-84000</v>
      </c>
      <c r="J38" s="27">
        <f t="shared" si="12"/>
        <v>404251.74</v>
      </c>
      <c r="K38" s="30">
        <f t="shared" si="9"/>
        <v>3326077.7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3717000</v>
      </c>
      <c r="E46" s="17">
        <v>0</v>
      </c>
      <c r="F46" s="17">
        <v>0</v>
      </c>
      <c r="G46" s="17">
        <v>0</v>
      </c>
      <c r="H46" s="17">
        <v>2547000</v>
      </c>
      <c r="I46" s="17">
        <v>0</v>
      </c>
      <c r="J46" s="17">
        <v>949500</v>
      </c>
      <c r="K46" s="30">
        <f aca="true" t="shared" si="13" ref="K46:K53">SUM(B46:J46)</f>
        <v>7213500</v>
      </c>
      <c r="L46" s="24"/>
      <c r="M46"/>
      <c r="N46"/>
    </row>
    <row r="47" spans="1:14" s="23" customFormat="1" ht="16.5" customHeight="1">
      <c r="A47" s="25" t="s">
        <v>66</v>
      </c>
      <c r="B47" s="17">
        <v>-67250</v>
      </c>
      <c r="C47" s="17">
        <v>-56750</v>
      </c>
      <c r="D47" s="17">
        <v>-1786250</v>
      </c>
      <c r="E47" s="17">
        <v>-47500</v>
      </c>
      <c r="F47" s="17">
        <v>-62750</v>
      </c>
      <c r="G47" s="17">
        <v>-58250</v>
      </c>
      <c r="H47" s="17">
        <v>-1155250</v>
      </c>
      <c r="I47" s="17">
        <v>-84000</v>
      </c>
      <c r="J47" s="17">
        <v>-538250</v>
      </c>
      <c r="K47" s="30">
        <f t="shared" si="13"/>
        <v>-3856250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1558982.2300000002</v>
      </c>
      <c r="C55" s="27">
        <f t="shared" si="15"/>
        <v>1565060.6</v>
      </c>
      <c r="D55" s="27">
        <f t="shared" si="15"/>
        <v>3892338.41</v>
      </c>
      <c r="E55" s="27">
        <f t="shared" si="15"/>
        <v>1104451.4399999997</v>
      </c>
      <c r="F55" s="27">
        <f t="shared" si="15"/>
        <v>1195866.57</v>
      </c>
      <c r="G55" s="27">
        <f t="shared" si="15"/>
        <v>1171098.57</v>
      </c>
      <c r="H55" s="27">
        <f t="shared" si="15"/>
        <v>2606363.1799999997</v>
      </c>
      <c r="I55" s="27">
        <f t="shared" si="15"/>
        <v>1612101.7599999998</v>
      </c>
      <c r="J55" s="27">
        <f t="shared" si="15"/>
        <v>1013335.76</v>
      </c>
      <c r="K55" s="20">
        <f>SUM(B55:J55)</f>
        <v>15719598.52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 s="66"/>
      <c r="N57"/>
    </row>
    <row r="58" spans="1:11" ht="12" customHeight="1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ht="16.5" customHeight="1">
      <c r="A61" s="11" t="s">
        <v>5</v>
      </c>
      <c r="B61" s="10">
        <f aca="true" t="shared" si="17" ref="B61:J61">SUM(B62:B73)</f>
        <v>1558982.24</v>
      </c>
      <c r="C61" s="10">
        <f t="shared" si="17"/>
        <v>1565060.6</v>
      </c>
      <c r="D61" s="10">
        <f t="shared" si="17"/>
        <v>3892338.41</v>
      </c>
      <c r="E61" s="10">
        <f t="shared" si="17"/>
        <v>1104451.44</v>
      </c>
      <c r="F61" s="10">
        <f t="shared" si="17"/>
        <v>1195866.57</v>
      </c>
      <c r="G61" s="10">
        <f t="shared" si="17"/>
        <v>1171098.58</v>
      </c>
      <c r="H61" s="10">
        <f t="shared" si="17"/>
        <v>2606363.18</v>
      </c>
      <c r="I61" s="10">
        <f>SUM(I62:I74)</f>
        <v>1612101.76</v>
      </c>
      <c r="J61" s="10">
        <f t="shared" si="17"/>
        <v>1013335.76</v>
      </c>
      <c r="K61" s="5">
        <f>SUM(K62:K74)</f>
        <v>15719598.540000001</v>
      </c>
      <c r="L61" s="9"/>
    </row>
    <row r="62" spans="1:12" ht="16.5" customHeight="1">
      <c r="A62" s="7" t="s">
        <v>56</v>
      </c>
      <c r="B62" s="8">
        <v>1365668.44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1365668.44</v>
      </c>
      <c r="L62"/>
    </row>
    <row r="63" spans="1:12" ht="16.5" customHeight="1">
      <c r="A63" s="7" t="s">
        <v>57</v>
      </c>
      <c r="B63" s="8">
        <v>193313.8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193313.8</v>
      </c>
      <c r="L63"/>
    </row>
    <row r="64" spans="1:12" ht="16.5" customHeight="1">
      <c r="A64" s="7" t="s">
        <v>4</v>
      </c>
      <c r="B64" s="6">
        <v>0</v>
      </c>
      <c r="C64" s="8">
        <v>1565060.6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1565060.6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3892338.41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3892338.41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1104451.44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1104451.44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1195866.57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1195866.57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1171098.58</v>
      </c>
      <c r="H68" s="6">
        <v>0</v>
      </c>
      <c r="I68" s="6">
        <v>0</v>
      </c>
      <c r="J68" s="6">
        <v>0</v>
      </c>
      <c r="K68" s="5">
        <f t="shared" si="18"/>
        <v>1171098.58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2606363.18</v>
      </c>
      <c r="I69" s="6">
        <v>0</v>
      </c>
      <c r="J69" s="6">
        <v>0</v>
      </c>
      <c r="K69" s="5">
        <f t="shared" si="18"/>
        <v>2606363.18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605666.63</v>
      </c>
      <c r="J71" s="6">
        <v>0</v>
      </c>
      <c r="K71" s="5">
        <f t="shared" si="18"/>
        <v>605666.63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1006435.13</v>
      </c>
      <c r="J72" s="6">
        <v>0</v>
      </c>
      <c r="K72" s="5">
        <f t="shared" si="18"/>
        <v>1006435.13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f>+J55</f>
        <v>1013335.76</v>
      </c>
      <c r="K73" s="5">
        <f t="shared" si="18"/>
        <v>1013335.76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2023-11-22T20:26:52Z</dcterms:modified>
  <cp:category/>
  <cp:version/>
  <cp:contentType/>
  <cp:contentStatus/>
</cp:coreProperties>
</file>