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7440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<sst xmlns="http://schemas.openxmlformats.org/spreadsheetml/2006/main" count="83" uniqueCount="82">
  <si>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</si>
  <si>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</si>
  <si>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</si>
  <si>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</si>
  <si>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</si>
  <si>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</si>
  <si>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</si>
  <si>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</si>
  <si>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</si>
  <si>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</si>
  <si>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</si>
  <si>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</si>
  <si>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</si>
  <si>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</si>
  <si>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</si>
  <si>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</si>
  <si>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</si>
  <si>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</si>
  <si>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</si>
  <si>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</si>
  <si>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</si>
  <si>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</si>
  <si>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</si>
  <si>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</si>
  <si>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</si>
  <si>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</si>
  <si>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</si>
  <si>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</si>
  <si>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</si>
  <si>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</si>
  <si>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</si>
  <si>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</si>
  <si>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</si>
  <si>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</si>
  <si>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</si>
  <si>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</si>
  <si>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</si>
  <si>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</si>
  <si>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</si>
  <si>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</si>
  <si>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</si>
  <si>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</si>
  <si>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</si>
  <si>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</si>
  <si>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</si>
  <si>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</si>
  <si>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</si>
  <si>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</si>
  <si>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</si>
  <si>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</si>
  <si>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</si>
  <si>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</si>
  <si>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</si>
  <si>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</si>
  <si>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</si>
  <si>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</si>
  <si>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</si>
  <si>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</si>
  <si>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</si>
  <si>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</si>
  <si>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</si>
  <si>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</si>
  <si>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</si>
  <si>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</si>
  <si>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</si>
  <si>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</si>
  <si>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</si>
  <si>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</si>
  <si>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</si>
  <si>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</si>
  <si>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</si>
  <si>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</si>
  <si>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</si>
  <si>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</si>
  <si>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</si>
  <si>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</si>
  <si>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</si>
  <si>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</si>
  <si>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</si>
  <si>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</si>
  <si>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09/11/23 - VENCIMENTO 17/11/23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</si>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</sst>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355731</v>
      </c>
      <c r="C7" s="46">
        <f aca="true" t="shared" si="0" ref="C7:J7">+C8+C11</f>
        <v>294000</v>
      </c>
      <c r="D7" s="46">
        <f t="shared" si="0"/>
        <v>338614</v>
      </c>
      <c r="E7" s="46">
        <f t="shared" si="0"/>
        <v>195960</v>
      </c>
      <c r="F7" s="46">
        <f t="shared" si="0"/>
        <v>246365</v>
      </c>
      <c r="G7" s="46">
        <f t="shared" si="0"/>
        <v>241965</v>
      </c>
      <c r="H7" s="46">
        <f t="shared" si="0"/>
        <v>256549</v>
      </c>
      <c r="I7" s="46">
        <f t="shared" si="0"/>
        <v>399106</v>
      </c>
      <c r="J7" s="46">
        <f t="shared" si="0"/>
        <v>132901</v>
      </c>
      <c r="K7" s="38">
        <f aca="true" t="shared" si="1" ref="K7:K13">SUM(B7:J7)</f>
        <v>2461191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15757</v>
      </c>
      <c r="C8" s="44">
        <f t="shared" si="2"/>
        <v>15998</v>
      </c>
      <c r="D8" s="44">
        <f t="shared" si="2"/>
        <v>13950</v>
      </c>
      <c r="E8" s="44">
        <f t="shared" si="2"/>
        <v>10515</v>
      </c>
      <c r="F8" s="44">
        <f t="shared" si="2"/>
        <v>11448</v>
      </c>
      <c r="G8" s="44">
        <f t="shared" si="2"/>
        <v>5840</v>
      </c>
      <c r="H8" s="44">
        <f t="shared" si="2"/>
        <v>5228</v>
      </c>
      <c r="I8" s="44">
        <f t="shared" si="2"/>
        <v>16677</v>
      </c>
      <c r="J8" s="44">
        <f t="shared" si="2"/>
        <v>3746</v>
      </c>
      <c r="K8" s="38">
        <f t="shared" si="1"/>
        <v>99159</v>
      </c>
      <c r="L8"/>
      <c r="M8"/>
      <c r="N8"/>
    </row>
    <row r="9" spans="1:14" ht="16.5" customHeight="1">
      <c r="A9" s="22" t="s">
        <v>32</v>
      </c>
      <c r="B9" s="44">
        <v>15699</v>
      </c>
      <c r="C9" s="44">
        <v>15995</v>
      </c>
      <c r="D9" s="44">
        <v>13949</v>
      </c>
      <c r="E9" s="44">
        <v>10253</v>
      </c>
      <c r="F9" s="44">
        <v>11427</v>
      </c>
      <c r="G9" s="44">
        <v>5837</v>
      </c>
      <c r="H9" s="44">
        <v>5228</v>
      </c>
      <c r="I9" s="44">
        <v>16604</v>
      </c>
      <c r="J9" s="44">
        <v>3746</v>
      </c>
      <c r="K9" s="38">
        <f t="shared" si="1"/>
        <v>98738</v>
      </c>
      <c r="L9"/>
      <c r="M9"/>
      <c r="N9"/>
    </row>
    <row r="10" spans="1:14" ht="16.5" customHeight="1">
      <c r="A10" s="22" t="s">
        <v>31</v>
      </c>
      <c r="B10" s="44">
        <v>58</v>
      </c>
      <c r="C10" s="44">
        <v>3</v>
      </c>
      <c r="D10" s="44">
        <v>1</v>
      </c>
      <c r="E10" s="44">
        <v>262</v>
      </c>
      <c r="F10" s="44">
        <v>21</v>
      </c>
      <c r="G10" s="44">
        <v>3</v>
      </c>
      <c r="H10" s="44">
        <v>0</v>
      </c>
      <c r="I10" s="44">
        <v>73</v>
      </c>
      <c r="J10" s="44">
        <v>0</v>
      </c>
      <c r="K10" s="38">
        <f t="shared" si="1"/>
        <v>421</v>
      </c>
      <c r="L10"/>
      <c r="M10"/>
      <c r="N10"/>
    </row>
    <row r="11" spans="1:14" ht="16.5" customHeight="1">
      <c r="A11" s="43" t="s">
        <v>67</v>
      </c>
      <c r="B11" s="42">
        <v>339974</v>
      </c>
      <c r="C11" s="42">
        <v>278002</v>
      </c>
      <c r="D11" s="42">
        <v>324664</v>
      </c>
      <c r="E11" s="42">
        <v>185445</v>
      </c>
      <c r="F11" s="42">
        <v>234917</v>
      </c>
      <c r="G11" s="42">
        <v>236125</v>
      </c>
      <c r="H11" s="42">
        <v>251321</v>
      </c>
      <c r="I11" s="42">
        <v>382429</v>
      </c>
      <c r="J11" s="42">
        <v>129155</v>
      </c>
      <c r="K11" s="38">
        <f t="shared" si="1"/>
        <v>2362032</v>
      </c>
      <c r="L11" s="59"/>
      <c r="M11" s="59"/>
      <c r="N11" s="59"/>
    </row>
    <row r="12" spans="1:14" ht="16.5" customHeight="1">
      <c r="A12" s="22" t="s">
        <v>78</v>
      </c>
      <c r="B12" s="42">
        <v>22978</v>
      </c>
      <c r="C12" s="42">
        <v>20161</v>
      </c>
      <c r="D12" s="42">
        <v>24432</v>
      </c>
      <c r="E12" s="42">
        <v>16918</v>
      </c>
      <c r="F12" s="42">
        <v>13638</v>
      </c>
      <c r="G12" s="42">
        <v>13218</v>
      </c>
      <c r="H12" s="42">
        <v>12500</v>
      </c>
      <c r="I12" s="42">
        <v>19945</v>
      </c>
      <c r="J12" s="42">
        <v>5577</v>
      </c>
      <c r="K12" s="38">
        <f t="shared" si="1"/>
        <v>149367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316996</v>
      </c>
      <c r="C13" s="42">
        <f>+C11-C12</f>
        <v>257841</v>
      </c>
      <c r="D13" s="42">
        <f>+D11-D12</f>
        <v>300232</v>
      </c>
      <c r="E13" s="42">
        <f aca="true" t="shared" si="3" ref="E13:J13">+E11-E12</f>
        <v>168527</v>
      </c>
      <c r="F13" s="42">
        <f t="shared" si="3"/>
        <v>221279</v>
      </c>
      <c r="G13" s="42">
        <f t="shared" si="3"/>
        <v>222907</v>
      </c>
      <c r="H13" s="42">
        <f t="shared" si="3"/>
        <v>238821</v>
      </c>
      <c r="I13" s="42">
        <f t="shared" si="3"/>
        <v>362484</v>
      </c>
      <c r="J13" s="42">
        <f t="shared" si="3"/>
        <v>123578</v>
      </c>
      <c r="K13" s="38">
        <f t="shared" si="1"/>
        <v>2212665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1.118310618094844</v>
      </c>
      <c r="C18" s="39">
        <v>1.157434974227778</v>
      </c>
      <c r="D18" s="39">
        <v>1.134235425359329</v>
      </c>
      <c r="E18" s="39">
        <v>1.368301553442974</v>
      </c>
      <c r="F18" s="39">
        <v>1.036972927708979</v>
      </c>
      <c r="G18" s="39">
        <v>1.145222388200841</v>
      </c>
      <c r="H18" s="39">
        <v>1.227420572263353</v>
      </c>
      <c r="I18" s="39">
        <v>1.071314080406708</v>
      </c>
      <c r="J18" s="39">
        <v>1.006366700281366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79</v>
      </c>
      <c r="B20" s="36">
        <f>SUM(B21:B30)</f>
        <v>1860915.35</v>
      </c>
      <c r="C20" s="36">
        <f aca="true" t="shared" si="4" ref="C20:J20">SUM(C21:C30)</f>
        <v>1746838.1</v>
      </c>
      <c r="D20" s="36">
        <f t="shared" si="4"/>
        <v>2180726.8499999996</v>
      </c>
      <c r="E20" s="36">
        <f t="shared" si="4"/>
        <v>1330930.7799999996</v>
      </c>
      <c r="F20" s="36">
        <f t="shared" si="4"/>
        <v>1335097.99</v>
      </c>
      <c r="G20" s="36">
        <f t="shared" si="4"/>
        <v>1460548.29</v>
      </c>
      <c r="H20" s="36">
        <f t="shared" si="4"/>
        <v>1329844.9300000002</v>
      </c>
      <c r="I20" s="36">
        <f t="shared" si="4"/>
        <v>1872740.2700000003</v>
      </c>
      <c r="J20" s="36">
        <f t="shared" si="4"/>
        <v>644625.0399999999</v>
      </c>
      <c r="K20" s="36">
        <f aca="true" t="shared" si="5" ref="K20:K29">SUM(B20:J20)</f>
        <v>13762267.599999998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1606089.89</v>
      </c>
      <c r="C21" s="58">
        <f>ROUND((C15+C16)*C7,2)</f>
        <v>1458240</v>
      </c>
      <c r="D21" s="58">
        <f aca="true" t="shared" si="6" ref="D21:J21">ROUND((D15+D16)*D7,2)</f>
        <v>1861869.08</v>
      </c>
      <c r="E21" s="58">
        <f t="shared" si="6"/>
        <v>936806.38</v>
      </c>
      <c r="F21" s="58">
        <f t="shared" si="6"/>
        <v>1246385.17</v>
      </c>
      <c r="G21" s="58">
        <f t="shared" si="6"/>
        <v>1236513.74</v>
      </c>
      <c r="H21" s="58">
        <f t="shared" si="6"/>
        <v>1043897.88</v>
      </c>
      <c r="I21" s="58">
        <f t="shared" si="6"/>
        <v>1640405.48</v>
      </c>
      <c r="J21" s="58">
        <f t="shared" si="6"/>
        <v>618095.97</v>
      </c>
      <c r="K21" s="30">
        <f t="shared" si="5"/>
        <v>11648303.590000002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190017.49</v>
      </c>
      <c r="C22" s="30">
        <f t="shared" si="7"/>
        <v>229577.98</v>
      </c>
      <c r="D22" s="30">
        <f t="shared" si="7"/>
        <v>249928.79</v>
      </c>
      <c r="E22" s="30">
        <f t="shared" si="7"/>
        <v>345027.25</v>
      </c>
      <c r="F22" s="30">
        <f t="shared" si="7"/>
        <v>46082.51</v>
      </c>
      <c r="G22" s="30">
        <f t="shared" si="7"/>
        <v>179569.48</v>
      </c>
      <c r="H22" s="30">
        <f t="shared" si="7"/>
        <v>237403.85</v>
      </c>
      <c r="I22" s="30">
        <f t="shared" si="7"/>
        <v>116984.01</v>
      </c>
      <c r="J22" s="30">
        <f t="shared" si="7"/>
        <v>3935.23</v>
      </c>
      <c r="K22" s="30">
        <f t="shared" si="5"/>
        <v>1598526.59</v>
      </c>
      <c r="L22"/>
      <c r="M22"/>
      <c r="N22"/>
    </row>
    <row r="23" spans="1:14" ht="16.5" customHeight="1">
      <c r="A23" s="18" t="s">
        <v>26</v>
      </c>
      <c r="B23" s="30">
        <v>60258.76</v>
      </c>
      <c r="C23" s="30">
        <v>52853.49</v>
      </c>
      <c r="D23" s="30">
        <v>60362.41</v>
      </c>
      <c r="E23" s="30">
        <v>41776.92</v>
      </c>
      <c r="F23" s="30">
        <v>38910.04</v>
      </c>
      <c r="G23" s="30">
        <v>40558.88</v>
      </c>
      <c r="H23" s="30">
        <v>42901.33</v>
      </c>
      <c r="I23" s="30">
        <v>70660.38</v>
      </c>
      <c r="J23" s="30">
        <v>19808.52</v>
      </c>
      <c r="K23" s="30">
        <f t="shared" si="5"/>
        <v>428090.73000000004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1426.57</v>
      </c>
      <c r="C26" s="30">
        <v>1339.34</v>
      </c>
      <c r="D26" s="30">
        <v>1671.36</v>
      </c>
      <c r="E26" s="30">
        <v>1021.39</v>
      </c>
      <c r="F26" s="30">
        <v>1024.2</v>
      </c>
      <c r="G26" s="30">
        <v>1119.87</v>
      </c>
      <c r="H26" s="30">
        <v>1018.57</v>
      </c>
      <c r="I26" s="30">
        <v>1435.01</v>
      </c>
      <c r="J26" s="30">
        <v>495.22</v>
      </c>
      <c r="K26" s="30">
        <f t="shared" si="5"/>
        <v>10551.529999999999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38259.12</v>
      </c>
      <c r="J29" s="30">
        <v>0</v>
      </c>
      <c r="K29" s="30">
        <f t="shared" si="5"/>
        <v>38259.12</v>
      </c>
      <c r="L29" s="59"/>
      <c r="M29" s="59"/>
      <c r="N29" s="59"/>
    </row>
    <row r="30" spans="1:11" ht="12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 customHeight="1">
      <c r="A31" s="1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4" ht="16.5" customHeight="1">
      <c r="A32" s="16" t="s">
        <v>23</v>
      </c>
      <c r="B32" s="30">
        <f aca="true" t="shared" si="8" ref="B32:J32">+B33+B38+B50</f>
        <v>-196532.82</v>
      </c>
      <c r="C32" s="30">
        <f t="shared" si="8"/>
        <v>-121608.35</v>
      </c>
      <c r="D32" s="30">
        <f t="shared" si="8"/>
        <v>304504.05999999994</v>
      </c>
      <c r="E32" s="30">
        <f t="shared" si="8"/>
        <v>-152584.35</v>
      </c>
      <c r="F32" s="30">
        <f t="shared" si="8"/>
        <v>-106528.8</v>
      </c>
      <c r="G32" s="30">
        <f t="shared" si="8"/>
        <v>-173081.15000000002</v>
      </c>
      <c r="H32" s="30">
        <f t="shared" si="8"/>
        <v>291012.98</v>
      </c>
      <c r="I32" s="30">
        <f t="shared" si="8"/>
        <v>-172971.05</v>
      </c>
      <c r="J32" s="30">
        <f t="shared" si="8"/>
        <v>58814.82999999999</v>
      </c>
      <c r="K32" s="30">
        <f aca="true" t="shared" si="9" ref="K32:K40">SUM(B32:J32)</f>
        <v>-268974.65000000014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-141282.82</v>
      </c>
      <c r="C33" s="30">
        <f t="shared" si="10"/>
        <v>-76608.35</v>
      </c>
      <c r="D33" s="30">
        <f t="shared" si="10"/>
        <v>-80071.9</v>
      </c>
      <c r="E33" s="30">
        <f t="shared" si="10"/>
        <v>-108334.35</v>
      </c>
      <c r="F33" s="30">
        <f t="shared" si="10"/>
        <v>-50278.8</v>
      </c>
      <c r="G33" s="30">
        <f t="shared" si="10"/>
        <v>-117581.15000000001</v>
      </c>
      <c r="H33" s="30">
        <f t="shared" si="10"/>
        <v>-38487.020000000004</v>
      </c>
      <c r="I33" s="30">
        <f t="shared" si="10"/>
        <v>-97221.05</v>
      </c>
      <c r="J33" s="30">
        <f t="shared" si="10"/>
        <v>-23936.910000000003</v>
      </c>
      <c r="K33" s="30">
        <f t="shared" si="9"/>
        <v>-733802.3500000001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-69075.6</v>
      </c>
      <c r="C34" s="30">
        <f t="shared" si="11"/>
        <v>-70378</v>
      </c>
      <c r="D34" s="30">
        <f t="shared" si="11"/>
        <v>-61375.6</v>
      </c>
      <c r="E34" s="30">
        <f t="shared" si="11"/>
        <v>-45113.2</v>
      </c>
      <c r="F34" s="30">
        <f t="shared" si="11"/>
        <v>-50278.8</v>
      </c>
      <c r="G34" s="30">
        <f t="shared" si="11"/>
        <v>-25682.8</v>
      </c>
      <c r="H34" s="30">
        <f t="shared" si="11"/>
        <v>-23003.2</v>
      </c>
      <c r="I34" s="30">
        <f t="shared" si="11"/>
        <v>-73057.6</v>
      </c>
      <c r="J34" s="30">
        <f t="shared" si="11"/>
        <v>-16482.4</v>
      </c>
      <c r="K34" s="30">
        <f t="shared" si="9"/>
        <v>-434447.20000000007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-72207.22</v>
      </c>
      <c r="C37" s="30">
        <v>-6230.35</v>
      </c>
      <c r="D37" s="30">
        <v>-18696.3</v>
      </c>
      <c r="E37" s="30">
        <v>-63221.15</v>
      </c>
      <c r="F37" s="26">
        <v>0</v>
      </c>
      <c r="G37" s="30">
        <v>-91898.35</v>
      </c>
      <c r="H37" s="30">
        <v>-15483.82</v>
      </c>
      <c r="I37" s="30">
        <v>-24163.45</v>
      </c>
      <c r="J37" s="30">
        <v>-7454.51</v>
      </c>
      <c r="K37" s="30">
        <f t="shared" si="9"/>
        <v>-299355.15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-55250</v>
      </c>
      <c r="C38" s="27">
        <f t="shared" si="12"/>
        <v>-45000</v>
      </c>
      <c r="D38" s="27">
        <f t="shared" si="12"/>
        <v>384575.95999999996</v>
      </c>
      <c r="E38" s="27">
        <f t="shared" si="12"/>
        <v>-44250</v>
      </c>
      <c r="F38" s="27">
        <f t="shared" si="12"/>
        <v>-56250</v>
      </c>
      <c r="G38" s="27">
        <f t="shared" si="12"/>
        <v>-55500</v>
      </c>
      <c r="H38" s="27">
        <f t="shared" si="12"/>
        <v>329500</v>
      </c>
      <c r="I38" s="27">
        <f t="shared" si="12"/>
        <v>-75750</v>
      </c>
      <c r="J38" s="27">
        <f t="shared" si="12"/>
        <v>82751.73999999999</v>
      </c>
      <c r="K38" s="30">
        <f t="shared" si="9"/>
        <v>464827.69999999995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2187000</v>
      </c>
      <c r="E46" s="17">
        <v>0</v>
      </c>
      <c r="F46" s="17">
        <v>0</v>
      </c>
      <c r="G46" s="17">
        <v>0</v>
      </c>
      <c r="H46" s="17">
        <v>1476000</v>
      </c>
      <c r="I46" s="17">
        <v>0</v>
      </c>
      <c r="J46" s="17">
        <v>625500</v>
      </c>
      <c r="K46" s="30">
        <f aca="true" t="shared" si="13" ref="K46:K53">SUM(B46:J46)</f>
        <v>4288500</v>
      </c>
      <c r="L46" s="24"/>
      <c r="M46"/>
      <c r="N46"/>
    </row>
    <row r="47" spans="1:14" s="23" customFormat="1" ht="16.5" customHeight="1">
      <c r="A47" s="25" t="s">
        <v>66</v>
      </c>
      <c r="B47" s="17">
        <v>-55250</v>
      </c>
      <c r="C47" s="17">
        <v>-45000</v>
      </c>
      <c r="D47" s="17">
        <v>-1778250</v>
      </c>
      <c r="E47" s="17">
        <v>-44250</v>
      </c>
      <c r="F47" s="17">
        <v>-56250</v>
      </c>
      <c r="G47" s="17">
        <v>-55500</v>
      </c>
      <c r="H47" s="17">
        <v>-1146500</v>
      </c>
      <c r="I47" s="17">
        <v>-75750</v>
      </c>
      <c r="J47" s="17">
        <v>-535750</v>
      </c>
      <c r="K47" s="30">
        <f t="shared" si="13"/>
        <v>-3792500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1664382.53</v>
      </c>
      <c r="C55" s="27">
        <f t="shared" si="15"/>
        <v>1625229.75</v>
      </c>
      <c r="D55" s="27">
        <f t="shared" si="15"/>
        <v>2485230.9099999997</v>
      </c>
      <c r="E55" s="27">
        <f t="shared" si="15"/>
        <v>1178346.4299999995</v>
      </c>
      <c r="F55" s="27">
        <f t="shared" si="15"/>
        <v>1228569.19</v>
      </c>
      <c r="G55" s="27">
        <f t="shared" si="15"/>
        <v>1287467.1400000001</v>
      </c>
      <c r="H55" s="27">
        <f t="shared" si="15"/>
        <v>1620857.9100000001</v>
      </c>
      <c r="I55" s="27">
        <f t="shared" si="15"/>
        <v>1699769.2200000002</v>
      </c>
      <c r="J55" s="27">
        <f t="shared" si="15"/>
        <v>703439.8699999999</v>
      </c>
      <c r="K55" s="20">
        <f>SUM(B55:J55)</f>
        <v>13493292.95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ht="16.5" customHeight="1">
      <c r="A61" s="11" t="s">
        <v>5</v>
      </c>
      <c r="B61" s="10">
        <f aca="true" t="shared" si="17" ref="B61:J61">SUM(B62:B73)</f>
        <v>1664382.53</v>
      </c>
      <c r="C61" s="10">
        <f t="shared" si="17"/>
        <v>1625229.75</v>
      </c>
      <c r="D61" s="10">
        <f t="shared" si="17"/>
        <v>2485230.9</v>
      </c>
      <c r="E61" s="10">
        <f t="shared" si="17"/>
        <v>1178346.42</v>
      </c>
      <c r="F61" s="10">
        <f t="shared" si="17"/>
        <v>1228569.19</v>
      </c>
      <c r="G61" s="10">
        <f t="shared" si="17"/>
        <v>1287467.14</v>
      </c>
      <c r="H61" s="10">
        <f t="shared" si="17"/>
        <v>1620857.92</v>
      </c>
      <c r="I61" s="10">
        <f>SUM(I62:I74)</f>
        <v>1699769.23</v>
      </c>
      <c r="J61" s="10">
        <f t="shared" si="17"/>
        <v>703439.8699999999</v>
      </c>
      <c r="K61" s="5">
        <f>SUM(K62:K74)</f>
        <v>13493292.949999997</v>
      </c>
      <c r="L61" s="9"/>
    </row>
    <row r="62" spans="1:12" ht="16.5" customHeight="1">
      <c r="A62" s="7" t="s">
        <v>56</v>
      </c>
      <c r="B62" s="8">
        <v>1457666.22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1457666.22</v>
      </c>
      <c r="L62"/>
    </row>
    <row r="63" spans="1:12" ht="16.5" customHeight="1">
      <c r="A63" s="7" t="s">
        <v>57</v>
      </c>
      <c r="B63" s="8">
        <v>206716.31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206716.31</v>
      </c>
      <c r="L63"/>
    </row>
    <row r="64" spans="1:12" ht="16.5" customHeight="1">
      <c r="A64" s="7" t="s">
        <v>4</v>
      </c>
      <c r="B64" s="6">
        <v>0</v>
      </c>
      <c r="C64" s="8">
        <v>1625229.75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1625229.75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2485230.9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2485230.9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1178346.42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1178346.42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1228569.19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1228569.19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1287467.14</v>
      </c>
      <c r="H68" s="6">
        <v>0</v>
      </c>
      <c r="I68" s="6">
        <v>0</v>
      </c>
      <c r="J68" s="6">
        <v>0</v>
      </c>
      <c r="K68" s="5">
        <f t="shared" si="18"/>
        <v>1287467.14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1620857.92</v>
      </c>
      <c r="I69" s="6">
        <v>0</v>
      </c>
      <c r="J69" s="6">
        <v>0</v>
      </c>
      <c r="K69" s="5">
        <f t="shared" si="18"/>
        <v>1620857.92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622285.52</v>
      </c>
      <c r="J71" s="6">
        <v>0</v>
      </c>
      <c r="K71" s="5">
        <f t="shared" si="18"/>
        <v>622285.52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1077483.71</v>
      </c>
      <c r="J72" s="6">
        <v>0</v>
      </c>
      <c r="K72" s="5">
        <f t="shared" si="18"/>
        <v>1077483.71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f>+J55</f>
        <v>703439.8699999999</v>
      </c>
      <c r="K73" s="5">
        <f t="shared" si="18"/>
        <v>703439.8699999999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2023-11-17T21:26:25Z</dcterms:modified>
  <cp:category/>
  <cp:version/>
  <cp:contentType/>
  <cp:contentStatus/>
</cp:coreProperties>
</file>