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<sst xmlns="http://schemas.openxmlformats.org/spreadsheetml/2006/main" count="88" uniqueCount="87">
  <si>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</si>
  <si>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</si>
  <si>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</si>
  <si>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</si>
  <si>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</si>
  <si>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</si>
  <si>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</si>
  <si>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</si>
  <si>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</si>
  <si>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</si>
  <si>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</si>
  <si>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</si>
  <si>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</si>
  <si>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</si>
  <si>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</si>
  <si>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</si>
  <si>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</si>
  <si>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</si>
  <si>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</si>
  <si>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</si>
  <si>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</si>
  <si>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</si>
  <si>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</si>
  <si>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</si>
  <si>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</si>
  <si>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</si>
  <si>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</si>
  <si>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</si>
  <si>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</si>
  <si>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</si>
  <si>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</si>
  <si>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</si>
  <si>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</si>
  <si>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</si>
  <si>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</si>
  <si>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</si>
  <si>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</si>
  <si>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</si>
  <si>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</si>
  <si>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</si>
  <si>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</si>
  <si>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</si>
  <si>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</si>
  <si>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</si>
  <si>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</si>
  <si>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</si>
  <si>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</si>
  <si>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</si>
  <si>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</si>
  <si>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</si>
  <si>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</si>
  <si>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</si>
  <si>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</si>
  <si>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</si>
  <si>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</si>
  <si>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</si>
  <si>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</si>
  <si>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</si>
  <si>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</si>
  <si>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</si>
  <si>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</si>
  <si>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</si>
  <si>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</si>
  <si>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</si>
  <si>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</si>
  <si>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</si>
  <si>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</si>
  <si>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</si>
  <si>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</si>
  <si>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</si>
  <si>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</si>
  <si>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</si>
  <si>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</si>
  <si>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</si>
  <si>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</si>
  <si>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</si>
  <si>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</si>
  <si>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</si>
  <si>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</si>
  <si>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</si>
  <si>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</si>
  <si>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</si>
  <si>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4. Remuneração Bruta do Operador (4.1 + 4.2 + 4.3 + 4.4 + 4.5 + 4.6 + 4.9)</t>
  </si>
  <si>
    <t>OPERAÇÃO 17/11/23 - VENCIMENTO 27/11/23</t>
  </si>
  <si>
    <t>4.9. Remuneração Veículos Elétricos</t>
  </si>
  <si>
    <t>5.3. Revisão de Remuneração pelo Transporte Coletivo ¹</t>
  </si>
  <si>
    <t>¹ Energia para tração setembro e outubro.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</si>
</sst>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85818</v>
      </c>
      <c r="C7" s="10">
        <f aca="true" t="shared" si="0" ref="C7:K7">C8+C11</f>
        <v>111529</v>
      </c>
      <c r="D7" s="10">
        <f t="shared" si="0"/>
        <v>327904</v>
      </c>
      <c r="E7" s="10">
        <f t="shared" si="0"/>
        <v>259901</v>
      </c>
      <c r="F7" s="10">
        <f t="shared" si="0"/>
        <v>281764</v>
      </c>
      <c r="G7" s="10">
        <f t="shared" si="0"/>
        <v>152180</v>
      </c>
      <c r="H7" s="10">
        <f t="shared" si="0"/>
        <v>89211</v>
      </c>
      <c r="I7" s="10">
        <f t="shared" si="0"/>
        <v>121917</v>
      </c>
      <c r="J7" s="10">
        <f t="shared" si="0"/>
        <v>120256</v>
      </c>
      <c r="K7" s="10">
        <f t="shared" si="0"/>
        <v>218124</v>
      </c>
      <c r="L7" s="10">
        <f aca="true" t="shared" si="1" ref="L7:L13">SUM(B7:K7)</f>
        <v>1768604</v>
      </c>
      <c r="M7" s="11"/>
    </row>
    <row r="8" spans="1:13" ht="17.25" customHeight="1">
      <c r="A8" s="12" t="s">
        <v>80</v>
      </c>
      <c r="B8" s="13">
        <f>B9+B10</f>
        <v>5091</v>
      </c>
      <c r="C8" s="13">
        <f aca="true" t="shared" si="2" ref="C8:K8">C9+C10</f>
        <v>5145</v>
      </c>
      <c r="D8" s="13">
        <f t="shared" si="2"/>
        <v>16155</v>
      </c>
      <c r="E8" s="13">
        <f t="shared" si="2"/>
        <v>11508</v>
      </c>
      <c r="F8" s="13">
        <f t="shared" si="2"/>
        <v>11084</v>
      </c>
      <c r="G8" s="13">
        <f t="shared" si="2"/>
        <v>7988</v>
      </c>
      <c r="H8" s="13">
        <f t="shared" si="2"/>
        <v>4234</v>
      </c>
      <c r="I8" s="13">
        <f t="shared" si="2"/>
        <v>4558</v>
      </c>
      <c r="J8" s="13">
        <f t="shared" si="2"/>
        <v>6005</v>
      </c>
      <c r="K8" s="13">
        <f t="shared" si="2"/>
        <v>10320</v>
      </c>
      <c r="L8" s="13">
        <f t="shared" si="1"/>
        <v>82088</v>
      </c>
      <c r="M8"/>
    </row>
    <row r="9" spans="1:13" ht="17.25" customHeight="1">
      <c r="A9" s="14" t="s">
        <v>18</v>
      </c>
      <c r="B9" s="15">
        <v>5087</v>
      </c>
      <c r="C9" s="15">
        <v>5145</v>
      </c>
      <c r="D9" s="15">
        <v>16155</v>
      </c>
      <c r="E9" s="15">
        <v>11504</v>
      </c>
      <c r="F9" s="15">
        <v>11084</v>
      </c>
      <c r="G9" s="15">
        <v>7988</v>
      </c>
      <c r="H9" s="15">
        <v>4046</v>
      </c>
      <c r="I9" s="15">
        <v>4558</v>
      </c>
      <c r="J9" s="15">
        <v>6005</v>
      </c>
      <c r="K9" s="15">
        <v>10320</v>
      </c>
      <c r="L9" s="13">
        <f t="shared" si="1"/>
        <v>81892</v>
      </c>
      <c r="M9"/>
    </row>
    <row r="10" spans="1:13" ht="17.25" customHeight="1">
      <c r="A10" s="14" t="s">
        <v>19</v>
      </c>
      <c r="B10" s="15">
        <v>4</v>
      </c>
      <c r="C10" s="15">
        <v>0</v>
      </c>
      <c r="D10" s="15">
        <v>0</v>
      </c>
      <c r="E10" s="15">
        <v>4</v>
      </c>
      <c r="F10" s="15">
        <v>0</v>
      </c>
      <c r="G10" s="15">
        <v>0</v>
      </c>
      <c r="H10" s="15">
        <v>188</v>
      </c>
      <c r="I10" s="15">
        <v>0</v>
      </c>
      <c r="J10" s="15">
        <v>0</v>
      </c>
      <c r="K10" s="15">
        <v>0</v>
      </c>
      <c r="L10" s="13">
        <f t="shared" si="1"/>
        <v>196</v>
      </c>
      <c r="M10"/>
    </row>
    <row r="11" spans="1:13" ht="17.25" customHeight="1">
      <c r="A11" s="12" t="s">
        <v>69</v>
      </c>
      <c r="B11" s="15">
        <v>80727</v>
      </c>
      <c r="C11" s="15">
        <v>106384</v>
      </c>
      <c r="D11" s="15">
        <v>311749</v>
      </c>
      <c r="E11" s="15">
        <v>248393</v>
      </c>
      <c r="F11" s="15">
        <v>270680</v>
      </c>
      <c r="G11" s="15">
        <v>144192</v>
      </c>
      <c r="H11" s="15">
        <v>84977</v>
      </c>
      <c r="I11" s="15">
        <v>117359</v>
      </c>
      <c r="J11" s="15">
        <v>114251</v>
      </c>
      <c r="K11" s="15">
        <v>207804</v>
      </c>
      <c r="L11" s="13">
        <f t="shared" si="1"/>
        <v>1686516</v>
      </c>
      <c r="M11" s="60"/>
    </row>
    <row r="12" spans="1:13" ht="17.25" customHeight="1">
      <c r="A12" s="14" t="s">
        <v>81</v>
      </c>
      <c r="B12" s="15">
        <v>8717</v>
      </c>
      <c r="C12" s="15">
        <v>7515</v>
      </c>
      <c r="D12" s="15">
        <v>25606</v>
      </c>
      <c r="E12" s="15">
        <v>22603</v>
      </c>
      <c r="F12" s="15">
        <v>21779</v>
      </c>
      <c r="G12" s="15">
        <v>12527</v>
      </c>
      <c r="H12" s="15">
        <v>7265</v>
      </c>
      <c r="I12" s="15">
        <v>6199</v>
      </c>
      <c r="J12" s="15">
        <v>7830</v>
      </c>
      <c r="K12" s="15">
        <v>12741</v>
      </c>
      <c r="L12" s="13">
        <f t="shared" si="1"/>
        <v>132782</v>
      </c>
      <c r="M12" s="60"/>
    </row>
    <row r="13" spans="1:13" ht="17.25" customHeight="1">
      <c r="A13" s="14" t="s">
        <v>70</v>
      </c>
      <c r="B13" s="15">
        <f>+B11-B12</f>
        <v>72010</v>
      </c>
      <c r="C13" s="15">
        <f aca="true" t="shared" si="3" ref="C13:K13">+C11-C12</f>
        <v>98869</v>
      </c>
      <c r="D13" s="15">
        <f t="shared" si="3"/>
        <v>286143</v>
      </c>
      <c r="E13" s="15">
        <f t="shared" si="3"/>
        <v>225790</v>
      </c>
      <c r="F13" s="15">
        <f t="shared" si="3"/>
        <v>248901</v>
      </c>
      <c r="G13" s="15">
        <f t="shared" si="3"/>
        <v>131665</v>
      </c>
      <c r="H13" s="15">
        <f t="shared" si="3"/>
        <v>77712</v>
      </c>
      <c r="I13" s="15">
        <f t="shared" si="3"/>
        <v>111160</v>
      </c>
      <c r="J13" s="15">
        <f t="shared" si="3"/>
        <v>106421</v>
      </c>
      <c r="K13" s="15">
        <f t="shared" si="3"/>
        <v>195063</v>
      </c>
      <c r="L13" s="13">
        <f t="shared" si="1"/>
        <v>1553734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1.261752475267521</v>
      </c>
      <c r="C18" s="22">
        <v>1.185676611172876</v>
      </c>
      <c r="D18" s="22">
        <v>1.089491528595191</v>
      </c>
      <c r="E18" s="22">
        <v>1.116586095189102</v>
      </c>
      <c r="F18" s="22">
        <v>1.182079640899683</v>
      </c>
      <c r="G18" s="22">
        <v>1.186727593264929</v>
      </c>
      <c r="H18" s="22">
        <v>1.060361822869733</v>
      </c>
      <c r="I18" s="22">
        <v>1.166599358834303</v>
      </c>
      <c r="J18" s="22">
        <v>1.323714282161476</v>
      </c>
      <c r="K18" s="22">
        <v>1.129171523210447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830829.8</v>
      </c>
      <c r="C20" s="25">
        <f aca="true" t="shared" si="4" ref="C20:K20">SUM(C21:C30)</f>
        <v>563194.7000000001</v>
      </c>
      <c r="D20" s="25">
        <f t="shared" si="4"/>
        <v>1828241.2400000002</v>
      </c>
      <c r="E20" s="25">
        <f t="shared" si="4"/>
        <v>1486925.38</v>
      </c>
      <c r="F20" s="25">
        <f t="shared" si="4"/>
        <v>1526454.36</v>
      </c>
      <c r="G20" s="25">
        <f t="shared" si="4"/>
        <v>907298.38</v>
      </c>
      <c r="H20" s="25">
        <f t="shared" si="4"/>
        <v>525638.9500000001</v>
      </c>
      <c r="I20" s="25">
        <f t="shared" si="4"/>
        <v>645407.9500000001</v>
      </c>
      <c r="J20" s="25">
        <f t="shared" si="4"/>
        <v>783545.26</v>
      </c>
      <c r="K20" s="25">
        <f t="shared" si="4"/>
        <v>988196.97</v>
      </c>
      <c r="L20" s="25">
        <f>SUM(B20:K20)</f>
        <v>10085732.990000002</v>
      </c>
      <c r="M20"/>
    </row>
    <row r="21" spans="1:13" ht="17.25" customHeight="1">
      <c r="A21" s="26" t="s">
        <v>22</v>
      </c>
      <c r="B21" s="56">
        <f>ROUND((B15+B16)*B7,2)</f>
        <v>628779.9</v>
      </c>
      <c r="C21" s="56">
        <f aca="true" t="shared" si="5" ref="C21:K21">ROUND((C15+C16)*C7,2)</f>
        <v>460090.58</v>
      </c>
      <c r="D21" s="56">
        <f t="shared" si="5"/>
        <v>1609975.85</v>
      </c>
      <c r="E21" s="56">
        <f t="shared" si="5"/>
        <v>1292591.63</v>
      </c>
      <c r="F21" s="56">
        <f t="shared" si="5"/>
        <v>1238183.72</v>
      </c>
      <c r="G21" s="56">
        <f t="shared" si="5"/>
        <v>735318.54</v>
      </c>
      <c r="H21" s="56">
        <f t="shared" si="5"/>
        <v>474825.55</v>
      </c>
      <c r="I21" s="56">
        <f t="shared" si="5"/>
        <v>538007.53</v>
      </c>
      <c r="J21" s="56">
        <f t="shared" si="5"/>
        <v>571528.67</v>
      </c>
      <c r="K21" s="56">
        <f t="shared" si="5"/>
        <v>846539.24</v>
      </c>
      <c r="L21" s="33">
        <f aca="true" t="shared" si="6" ref="L21:L29">SUM(B21:K21)</f>
        <v>8395841.209999999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164584.7</v>
      </c>
      <c r="C22" s="33">
        <f t="shared" si="7"/>
        <v>85428.06</v>
      </c>
      <c r="D22" s="33">
        <f t="shared" si="7"/>
        <v>144079.2</v>
      </c>
      <c r="E22" s="33">
        <f t="shared" si="7"/>
        <v>150698.21</v>
      </c>
      <c r="F22" s="33">
        <f t="shared" si="7"/>
        <v>225448.05</v>
      </c>
      <c r="G22" s="33">
        <f t="shared" si="7"/>
        <v>137304.26</v>
      </c>
      <c r="H22" s="33">
        <f t="shared" si="7"/>
        <v>28661.34</v>
      </c>
      <c r="I22" s="33">
        <f t="shared" si="7"/>
        <v>89631.71</v>
      </c>
      <c r="J22" s="33">
        <f t="shared" si="7"/>
        <v>185011.99</v>
      </c>
      <c r="K22" s="33">
        <f t="shared" si="7"/>
        <v>109348.76</v>
      </c>
      <c r="L22" s="33">
        <f t="shared" si="6"/>
        <v>1320196.28</v>
      </c>
      <c r="M22"/>
    </row>
    <row r="23" spans="1:13" ht="17.25" customHeight="1">
      <c r="A23" s="27" t="s">
        <v>24</v>
      </c>
      <c r="B23" s="33">
        <v>2525.37</v>
      </c>
      <c r="C23" s="33">
        <v>15030.6</v>
      </c>
      <c r="D23" s="33">
        <v>67852.54</v>
      </c>
      <c r="E23" s="33">
        <v>37862.02</v>
      </c>
      <c r="F23" s="33">
        <v>56933.2</v>
      </c>
      <c r="G23" s="33">
        <v>33396.07</v>
      </c>
      <c r="H23" s="33">
        <v>19562.93</v>
      </c>
      <c r="I23" s="33">
        <v>14995.1</v>
      </c>
      <c r="J23" s="33">
        <v>22207.14</v>
      </c>
      <c r="K23" s="33">
        <v>27170.26</v>
      </c>
      <c r="L23" s="33">
        <f t="shared" si="6"/>
        <v>297535.23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72</v>
      </c>
      <c r="B26" s="33">
        <v>661.23</v>
      </c>
      <c r="C26" s="33">
        <v>447.39</v>
      </c>
      <c r="D26" s="33">
        <v>1454.71</v>
      </c>
      <c r="E26" s="33">
        <v>1181.77</v>
      </c>
      <c r="F26" s="33">
        <v>1215.54</v>
      </c>
      <c r="G26" s="33">
        <v>723.13</v>
      </c>
      <c r="H26" s="33">
        <v>419.25</v>
      </c>
      <c r="I26" s="33">
        <v>514.91</v>
      </c>
      <c r="J26" s="33">
        <v>624.65</v>
      </c>
      <c r="K26" s="33">
        <v>785.03</v>
      </c>
      <c r="L26" s="33">
        <f t="shared" si="6"/>
        <v>8027.609999999999</v>
      </c>
      <c r="M26" s="60"/>
    </row>
    <row r="27" spans="1:13" ht="17.25" customHeight="1">
      <c r="A27" s="27" t="s">
        <v>73</v>
      </c>
      <c r="B27" s="33">
        <v>337.45</v>
      </c>
      <c r="C27" s="33">
        <v>256.67</v>
      </c>
      <c r="D27" s="33">
        <v>832.55</v>
      </c>
      <c r="E27" s="33">
        <v>636.69</v>
      </c>
      <c r="F27" s="33">
        <v>694.48</v>
      </c>
      <c r="G27" s="33">
        <v>387.53</v>
      </c>
      <c r="H27" s="33">
        <v>232.42</v>
      </c>
      <c r="I27" s="33">
        <v>292.99</v>
      </c>
      <c r="J27" s="33">
        <v>353.09</v>
      </c>
      <c r="K27" s="33">
        <v>476.14</v>
      </c>
      <c r="L27" s="33">
        <f t="shared" si="6"/>
        <v>4500.01</v>
      </c>
      <c r="M27" s="60"/>
    </row>
    <row r="28" spans="1:13" ht="17.25" customHeight="1">
      <c r="A28" s="27" t="s">
        <v>74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108.41</v>
      </c>
      <c r="I28" s="33">
        <v>136.66</v>
      </c>
      <c r="J28" s="33">
        <v>161.62</v>
      </c>
      <c r="K28" s="33">
        <v>219.44</v>
      </c>
      <c r="L28" s="33">
        <f t="shared" si="6"/>
        <v>2065.6200000000003</v>
      </c>
      <c r="M28" s="60"/>
    </row>
    <row r="29" spans="1:13" ht="17.25" customHeight="1">
      <c r="A29" s="27" t="s">
        <v>84</v>
      </c>
      <c r="B29" s="33">
        <v>31960.33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31960.33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-492672.27</v>
      </c>
      <c r="C32" s="33">
        <f t="shared" si="8"/>
        <v>-47186.09</v>
      </c>
      <c r="D32" s="33">
        <f t="shared" si="8"/>
        <v>-144403.68</v>
      </c>
      <c r="E32" s="33">
        <f t="shared" si="8"/>
        <v>-120077.9899999999</v>
      </c>
      <c r="F32" s="33">
        <f t="shared" si="8"/>
        <v>-208511.6</v>
      </c>
      <c r="G32" s="33">
        <f t="shared" si="8"/>
        <v>-66647.2</v>
      </c>
      <c r="H32" s="33">
        <f t="shared" si="8"/>
        <v>-48860.850000000006</v>
      </c>
      <c r="I32" s="33">
        <f t="shared" si="8"/>
        <v>-53313.19</v>
      </c>
      <c r="J32" s="33">
        <f t="shared" si="8"/>
        <v>-80163.24</v>
      </c>
      <c r="K32" s="33">
        <f t="shared" si="8"/>
        <v>-88408</v>
      </c>
      <c r="L32" s="33">
        <f aca="true" t="shared" si="9" ref="L32:L39">SUM(B32:K32)</f>
        <v>-1350244.1099999999</v>
      </c>
      <c r="M32"/>
    </row>
    <row r="33" spans="1:13" ht="18.75" customHeight="1">
      <c r="A33" s="27" t="s">
        <v>28</v>
      </c>
      <c r="B33" s="33">
        <f>B34+B35+B36+B37</f>
        <v>-22382.8</v>
      </c>
      <c r="C33" s="33">
        <f aca="true" t="shared" si="10" ref="C33:K33">C34+C35+C36+C37</f>
        <v>-22638</v>
      </c>
      <c r="D33" s="33">
        <f t="shared" si="10"/>
        <v>-71082</v>
      </c>
      <c r="E33" s="33">
        <f t="shared" si="10"/>
        <v>-50617.6</v>
      </c>
      <c r="F33" s="33">
        <f t="shared" si="10"/>
        <v>-48769.6</v>
      </c>
      <c r="G33" s="33">
        <f t="shared" si="10"/>
        <v>-35147.2</v>
      </c>
      <c r="H33" s="33">
        <f t="shared" si="10"/>
        <v>-17802.4</v>
      </c>
      <c r="I33" s="33">
        <f t="shared" si="10"/>
        <v>-26563.190000000002</v>
      </c>
      <c r="J33" s="33">
        <f t="shared" si="10"/>
        <v>-26422</v>
      </c>
      <c r="K33" s="33">
        <f t="shared" si="10"/>
        <v>-45408</v>
      </c>
      <c r="L33" s="33">
        <f t="shared" si="9"/>
        <v>-366832.79000000004</v>
      </c>
      <c r="M33"/>
    </row>
    <row r="34" spans="1:13" s="36" customFormat="1" ht="18.75" customHeight="1">
      <c r="A34" s="34" t="s">
        <v>51</v>
      </c>
      <c r="B34" s="33">
        <f aca="true" t="shared" si="11" ref="B34:K34">-ROUND((B9)*$E$3,2)</f>
        <v>-22382.8</v>
      </c>
      <c r="C34" s="33">
        <f t="shared" si="11"/>
        <v>-22638</v>
      </c>
      <c r="D34" s="33">
        <f t="shared" si="11"/>
        <v>-71082</v>
      </c>
      <c r="E34" s="33">
        <f t="shared" si="11"/>
        <v>-50617.6</v>
      </c>
      <c r="F34" s="33">
        <f t="shared" si="11"/>
        <v>-48769.6</v>
      </c>
      <c r="G34" s="33">
        <f t="shared" si="11"/>
        <v>-35147.2</v>
      </c>
      <c r="H34" s="33">
        <f t="shared" si="11"/>
        <v>-17802.4</v>
      </c>
      <c r="I34" s="33">
        <f t="shared" si="11"/>
        <v>-20055.2</v>
      </c>
      <c r="J34" s="33">
        <f t="shared" si="11"/>
        <v>-26422</v>
      </c>
      <c r="K34" s="33">
        <f t="shared" si="11"/>
        <v>-45408</v>
      </c>
      <c r="L34" s="33">
        <f t="shared" si="9"/>
        <v>-360324.80000000005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-6507.99</v>
      </c>
      <c r="J37" s="17">
        <v>0</v>
      </c>
      <c r="K37" s="17">
        <v>0</v>
      </c>
      <c r="L37" s="33">
        <f t="shared" si="9"/>
        <v>-6507.99</v>
      </c>
      <c r="M37"/>
    </row>
    <row r="38" spans="1:13" s="36" customFormat="1" ht="18.75" customHeight="1">
      <c r="A38" s="27" t="s">
        <v>32</v>
      </c>
      <c r="B38" s="38">
        <f>SUM(B39:B50)</f>
        <v>-135463.59</v>
      </c>
      <c r="C38" s="38">
        <f aca="true" t="shared" si="12" ref="C38:K38">SUM(C39:C50)</f>
        <v>-24548.09</v>
      </c>
      <c r="D38" s="38">
        <f t="shared" si="12"/>
        <v>-73321.68</v>
      </c>
      <c r="E38" s="38">
        <f t="shared" si="12"/>
        <v>-69460.3899999999</v>
      </c>
      <c r="F38" s="38">
        <f t="shared" si="12"/>
        <v>-159742</v>
      </c>
      <c r="G38" s="38">
        <f t="shared" si="12"/>
        <v>-31500</v>
      </c>
      <c r="H38" s="38">
        <f t="shared" si="12"/>
        <v>-31058.45</v>
      </c>
      <c r="I38" s="38">
        <f t="shared" si="12"/>
        <v>-26750</v>
      </c>
      <c r="J38" s="38">
        <f t="shared" si="12"/>
        <v>-53741.240000000005</v>
      </c>
      <c r="K38" s="38">
        <f t="shared" si="12"/>
        <v>-43000</v>
      </c>
      <c r="L38" s="33">
        <f t="shared" si="9"/>
        <v>-648585.4399999998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-6817.16</v>
      </c>
      <c r="I40" s="17">
        <v>0</v>
      </c>
      <c r="J40" s="28">
        <v>0</v>
      </c>
      <c r="K40" s="17">
        <v>0</v>
      </c>
      <c r="L40" s="33">
        <f>SUM(B40:K40)</f>
        <v>-38910.43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-4298.09</v>
      </c>
      <c r="D42" s="17">
        <v>-1571.68</v>
      </c>
      <c r="E42" s="17">
        <v>0</v>
      </c>
      <c r="F42" s="17">
        <v>-79992</v>
      </c>
      <c r="G42" s="17">
        <v>0</v>
      </c>
      <c r="H42" s="17">
        <v>-3241.29</v>
      </c>
      <c r="I42" s="17">
        <v>0</v>
      </c>
      <c r="J42" s="17">
        <v>-29991.24</v>
      </c>
      <c r="K42" s="17">
        <v>0</v>
      </c>
      <c r="L42" s="30">
        <f aca="true" t="shared" si="13" ref="L42:L49">SUM(B42:K42)</f>
        <v>-119094.3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66</v>
      </c>
      <c r="B47" s="17">
        <v>0</v>
      </c>
      <c r="C47" s="17">
        <v>0</v>
      </c>
      <c r="D47" s="17">
        <v>0</v>
      </c>
      <c r="E47" s="17">
        <v>1179000</v>
      </c>
      <c r="F47" s="17">
        <v>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1714500</v>
      </c>
    </row>
    <row r="48" spans="1:12" ht="18.75" customHeight="1">
      <c r="A48" s="37" t="s">
        <v>67</v>
      </c>
      <c r="B48" s="17">
        <v>-27750</v>
      </c>
      <c r="C48" s="17">
        <v>-20250</v>
      </c>
      <c r="D48" s="17">
        <v>-71750</v>
      </c>
      <c r="E48" s="17">
        <v>-1242500</v>
      </c>
      <c r="F48" s="17">
        <v>-79750</v>
      </c>
      <c r="G48" s="17">
        <v>-31500</v>
      </c>
      <c r="H48" s="17">
        <v>-21000</v>
      </c>
      <c r="I48" s="17">
        <v>-562250</v>
      </c>
      <c r="J48" s="17">
        <v>-23750</v>
      </c>
      <c r="K48" s="17">
        <v>-43000</v>
      </c>
      <c r="L48" s="17">
        <f>SUM(B48:K48)</f>
        <v>-2123500</v>
      </c>
    </row>
    <row r="49" spans="1:12" ht="18.75" customHeight="1">
      <c r="A49" s="37" t="s">
        <v>68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85</v>
      </c>
      <c r="B51" s="17">
        <v>-334825.88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-334825.88</v>
      </c>
      <c r="M51"/>
    </row>
    <row r="52" spans="1:13" ht="18.75" customHeight="1">
      <c r="A52" s="27" t="s">
        <v>75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76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77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41</v>
      </c>
      <c r="B56" s="41">
        <f aca="true" t="shared" si="16" ref="B56:K56">IF(B20+B32+B45+B57&lt;0,0,B20+B32+B57)</f>
        <v>338157.53</v>
      </c>
      <c r="C56" s="41">
        <f t="shared" si="16"/>
        <v>516008.6100000001</v>
      </c>
      <c r="D56" s="41">
        <f t="shared" si="16"/>
        <v>1683837.5600000003</v>
      </c>
      <c r="E56" s="41">
        <f t="shared" si="16"/>
        <v>1366847.39</v>
      </c>
      <c r="F56" s="41">
        <f t="shared" si="16"/>
        <v>1317942.76</v>
      </c>
      <c r="G56" s="41">
        <f t="shared" si="16"/>
        <v>840651.18</v>
      </c>
      <c r="H56" s="41">
        <f t="shared" si="16"/>
        <v>476778.1000000001</v>
      </c>
      <c r="I56" s="41">
        <f t="shared" si="16"/>
        <v>592094.76</v>
      </c>
      <c r="J56" s="41">
        <f t="shared" si="16"/>
        <v>703382.02</v>
      </c>
      <c r="K56" s="41">
        <f t="shared" si="16"/>
        <v>899788.97</v>
      </c>
      <c r="L56" s="42">
        <f t="shared" si="14"/>
        <v>8735488.879999999</v>
      </c>
      <c r="M56" s="55"/>
    </row>
    <row r="57" spans="1:13" ht="18.75" customHeight="1">
      <c r="A57" s="27" t="s">
        <v>42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43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44</v>
      </c>
      <c r="B62" s="41">
        <f>SUM(B63:B76)</f>
        <v>338157.53</v>
      </c>
      <c r="C62" s="41">
        <f aca="true" t="shared" si="18" ref="C62:J62">SUM(C63:C74)</f>
        <v>516008.61</v>
      </c>
      <c r="D62" s="41">
        <f t="shared" si="18"/>
        <v>1683837.5596645873</v>
      </c>
      <c r="E62" s="41">
        <f t="shared" si="18"/>
        <v>1366847.3907006439</v>
      </c>
      <c r="F62" s="41">
        <f t="shared" si="18"/>
        <v>1317942.756982008</v>
      </c>
      <c r="G62" s="41">
        <f t="shared" si="18"/>
        <v>840651.181209538</v>
      </c>
      <c r="H62" s="41">
        <f t="shared" si="18"/>
        <v>476778.0957100127</v>
      </c>
      <c r="I62" s="41">
        <f>SUM(I63:I79)</f>
        <v>592094.759527572</v>
      </c>
      <c r="J62" s="41">
        <f t="shared" si="18"/>
        <v>703382.023108618</v>
      </c>
      <c r="K62" s="41">
        <f>SUM(K63:K76)</f>
        <v>899788.97</v>
      </c>
      <c r="L62" s="46">
        <f>SUM(B62:K62)</f>
        <v>8735488.87690298</v>
      </c>
      <c r="M62" s="40"/>
    </row>
    <row r="63" spans="1:13" ht="18.75" customHeight="1">
      <c r="A63" s="47" t="s">
        <v>45</v>
      </c>
      <c r="B63" s="48">
        <v>338157.53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338157.53</v>
      </c>
      <c r="M63"/>
    </row>
    <row r="64" spans="1:13" ht="18.75" customHeight="1">
      <c r="A64" s="47" t="s">
        <v>54</v>
      </c>
      <c r="B64" s="17">
        <v>0</v>
      </c>
      <c r="C64" s="48">
        <v>451971.94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451971.94</v>
      </c>
      <c r="M64"/>
    </row>
    <row r="65" spans="1:13" ht="18.75" customHeight="1">
      <c r="A65" s="47" t="s">
        <v>55</v>
      </c>
      <c r="B65" s="17">
        <v>0</v>
      </c>
      <c r="C65" s="48">
        <v>64036.67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64036.67</v>
      </c>
      <c r="M65" s="58"/>
    </row>
    <row r="66" spans="1:12" ht="18.75" customHeight="1">
      <c r="A66" s="47" t="s">
        <v>46</v>
      </c>
      <c r="B66" s="17">
        <v>0</v>
      </c>
      <c r="C66" s="17">
        <v>0</v>
      </c>
      <c r="D66" s="48">
        <v>1683837.5596645873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1683837.5596645873</v>
      </c>
    </row>
    <row r="67" spans="1:12" ht="18.75" customHeight="1">
      <c r="A67" s="47" t="s">
        <v>47</v>
      </c>
      <c r="B67" s="17">
        <v>0</v>
      </c>
      <c r="C67" s="17">
        <v>0</v>
      </c>
      <c r="D67" s="17">
        <v>0</v>
      </c>
      <c r="E67" s="48">
        <v>1366847.3907006439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1366847.3907006439</v>
      </c>
    </row>
    <row r="68" spans="1:12" ht="18.75" customHeight="1">
      <c r="A68" s="47" t="s">
        <v>48</v>
      </c>
      <c r="B68" s="17">
        <v>0</v>
      </c>
      <c r="C68" s="17">
        <v>0</v>
      </c>
      <c r="D68" s="17">
        <v>0</v>
      </c>
      <c r="E68" s="17">
        <v>0</v>
      </c>
      <c r="F68" s="48">
        <v>1317942.756982008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1317942.756982008</v>
      </c>
    </row>
    <row r="69" spans="1:12" ht="18.75" customHeight="1">
      <c r="A69" s="47" t="s">
        <v>49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840651.181209538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840651.181209538</v>
      </c>
    </row>
    <row r="70" spans="1:12" ht="18.75" customHeight="1">
      <c r="A70" s="47" t="s">
        <v>50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476778.0957100127</v>
      </c>
      <c r="I70" s="17">
        <v>0</v>
      </c>
      <c r="J70" s="17">
        <v>0</v>
      </c>
      <c r="K70" s="17">
        <v>0</v>
      </c>
      <c r="L70" s="46">
        <f t="shared" si="19"/>
        <v>476778.0957100127</v>
      </c>
    </row>
    <row r="71" spans="1:12" ht="18.75" customHeight="1">
      <c r="A71" s="47" t="s">
        <v>78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592094.759527572</v>
      </c>
      <c r="J71" s="17">
        <v>0</v>
      </c>
      <c r="K71" s="17">
        <v>0</v>
      </c>
      <c r="L71" s="46">
        <f t="shared" si="19"/>
        <v>592094.759527572</v>
      </c>
    </row>
    <row r="72" spans="1:12" ht="18.75" customHeight="1">
      <c r="A72" s="47" t="s">
        <v>52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703382.023108618</v>
      </c>
      <c r="K72" s="17">
        <v>0</v>
      </c>
      <c r="L72" s="46">
        <f t="shared" si="19"/>
        <v>703382.023108618</v>
      </c>
    </row>
    <row r="73" spans="1:12" ht="18.75" customHeight="1">
      <c r="A73" s="47" t="s">
        <v>62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525296.8</v>
      </c>
      <c r="L73" s="46">
        <f t="shared" si="19"/>
        <v>525296.8</v>
      </c>
    </row>
    <row r="74" spans="1:12" ht="18.75" customHeight="1">
      <c r="A74" s="47" t="s">
        <v>63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374492.17</v>
      </c>
      <c r="L74" s="46">
        <f t="shared" si="19"/>
        <v>374492.17</v>
      </c>
    </row>
    <row r="75" spans="1:12" ht="18.75" customHeight="1">
      <c r="A75" s="47" t="s">
        <v>64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65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79</v>
      </c>
      <c r="H77"/>
      <c r="I77"/>
      <c r="J77"/>
      <c r="K77"/>
    </row>
    <row r="78" spans="1:11" ht="18" customHeight="1">
      <c r="A78" s="59" t="s">
        <v>86</v>
      </c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2023-11-27T18:35:37Z</dcterms:modified>
  <cp:category/>
  <cp:version/>
  <cp:contentType/>
  <cp:contentStatus/>
</cp:coreProperties>
</file>