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19485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<sst xmlns="http://schemas.openxmlformats.org/spreadsheetml/2006/main" count="87" uniqueCount="86">
  <si>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</si>
  <si>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</si>
  <si>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</si>
  <si>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</si>
  <si>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</si>
  <si>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</si>
  <si>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</si>
  <si>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</si>
  <si>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</si>
  <si>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</si>
  <si>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</si>
  <si>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</si>
  <si>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</si>
  <si>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</si>
  <si>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</si>
  <si>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</si>
  <si>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</si>
  <si>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</si>
  <si>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</si>
  <si>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</si>
  <si>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</si>
  <si>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</si>
  <si>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</si>
  <si>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</si>
  <si>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</si>
  <si>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</si>
  <si>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</si>
  <si>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</si>
  <si>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</si>
  <si>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</si>
  <si>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</si>
  <si>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</si>
  <si>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</si>
  <si>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</si>
  <si>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</si>
  <si>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</si>
  <si>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</si>
  <si>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</si>
  <si>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</si>
  <si>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</si>
  <si>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</si>
  <si>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</si>
  <si>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</si>
  <si>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</si>
  <si>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</si>
  <si>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</si>
  <si>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</si>
  <si>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</si>
  <si>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</si>
  <si>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</si>
  <si>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</si>
  <si>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</si>
  <si>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</si>
  <si>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</si>
  <si>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</si>
  <si>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</si>
  <si>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</si>
  <si>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</si>
  <si>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</si>
  <si>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</si>
  <si>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</si>
  <si>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</si>
  <si>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</si>
  <si>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</si>
  <si>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</si>
  <si>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</si>
  <si>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</si>
  <si>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</si>
  <si>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</si>
  <si>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</si>
  <si>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</si>
  <si>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</si>
  <si>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</si>
  <si>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</si>
  <si>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</si>
  <si>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</si>
  <si>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</si>
  <si>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</si>
  <si>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</si>
  <si>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</si>
  <si>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</si>
  <si>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</si>
  <si>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</si>
  <si>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4. Remuneração Bruta do Operador (4.1 + 4.2 + 4.3 + 4.4 + 4.5 + 4.6 + 4.9)</t>
  </si>
  <si>
    <t>OPERAÇÃO 16/11/23 - VENCIMENTO 24/11/23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</si>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</sst>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87764</v>
      </c>
      <c r="C7" s="10">
        <f aca="true" t="shared" si="0" ref="C7:K7">C8+C11</f>
        <v>113239</v>
      </c>
      <c r="D7" s="10">
        <f t="shared" si="0"/>
        <v>335444</v>
      </c>
      <c r="E7" s="10">
        <f t="shared" si="0"/>
        <v>268232</v>
      </c>
      <c r="F7" s="10">
        <f t="shared" si="0"/>
        <v>287274</v>
      </c>
      <c r="G7" s="10">
        <f t="shared" si="0"/>
        <v>157363</v>
      </c>
      <c r="H7" s="10">
        <f t="shared" si="0"/>
        <v>92233</v>
      </c>
      <c r="I7" s="10">
        <f t="shared" si="0"/>
        <v>123008</v>
      </c>
      <c r="J7" s="10">
        <f t="shared" si="0"/>
        <v>126672</v>
      </c>
      <c r="K7" s="10">
        <f t="shared" si="0"/>
        <v>224141</v>
      </c>
      <c r="L7" s="10">
        <f aca="true" t="shared" si="1" ref="L7:L13">SUM(B7:K7)</f>
        <v>1815370</v>
      </c>
      <c r="M7" s="11"/>
    </row>
    <row r="8" spans="1:13" ht="17.25" customHeight="1">
      <c r="A8" s="12" t="s">
        <v>81</v>
      </c>
      <c r="B8" s="13">
        <f>B9+B10</f>
        <v>4889</v>
      </c>
      <c r="C8" s="13">
        <f aca="true" t="shared" si="2" ref="C8:K8">C9+C10</f>
        <v>5142</v>
      </c>
      <c r="D8" s="13">
        <f t="shared" si="2"/>
        <v>15968</v>
      </c>
      <c r="E8" s="13">
        <f t="shared" si="2"/>
        <v>11274</v>
      </c>
      <c r="F8" s="13">
        <f t="shared" si="2"/>
        <v>10573</v>
      </c>
      <c r="G8" s="13">
        <f t="shared" si="2"/>
        <v>8245</v>
      </c>
      <c r="H8" s="13">
        <f t="shared" si="2"/>
        <v>4257</v>
      </c>
      <c r="I8" s="13">
        <f t="shared" si="2"/>
        <v>4422</v>
      </c>
      <c r="J8" s="13">
        <f t="shared" si="2"/>
        <v>6150</v>
      </c>
      <c r="K8" s="13">
        <f t="shared" si="2"/>
        <v>10032</v>
      </c>
      <c r="L8" s="13">
        <f t="shared" si="1"/>
        <v>80952</v>
      </c>
      <c r="M8"/>
    </row>
    <row r="9" spans="1:13" ht="17.25" customHeight="1">
      <c r="A9" s="14" t="s">
        <v>18</v>
      </c>
      <c r="B9" s="15">
        <v>4886</v>
      </c>
      <c r="C9" s="15">
        <v>5142</v>
      </c>
      <c r="D9" s="15">
        <v>15968</v>
      </c>
      <c r="E9" s="15">
        <v>11272</v>
      </c>
      <c r="F9" s="15">
        <v>10573</v>
      </c>
      <c r="G9" s="15">
        <v>8245</v>
      </c>
      <c r="H9" s="15">
        <v>4128</v>
      </c>
      <c r="I9" s="15">
        <v>4422</v>
      </c>
      <c r="J9" s="15">
        <v>6150</v>
      </c>
      <c r="K9" s="15">
        <v>10032</v>
      </c>
      <c r="L9" s="13">
        <f t="shared" si="1"/>
        <v>80818</v>
      </c>
      <c r="M9"/>
    </row>
    <row r="10" spans="1:13" ht="17.25" customHeight="1">
      <c r="A10" s="14" t="s">
        <v>19</v>
      </c>
      <c r="B10" s="15">
        <v>3</v>
      </c>
      <c r="C10" s="15">
        <v>0</v>
      </c>
      <c r="D10" s="15">
        <v>0</v>
      </c>
      <c r="E10" s="15">
        <v>2</v>
      </c>
      <c r="F10" s="15">
        <v>0</v>
      </c>
      <c r="G10" s="15">
        <v>0</v>
      </c>
      <c r="H10" s="15">
        <v>129</v>
      </c>
      <c r="I10" s="15">
        <v>0</v>
      </c>
      <c r="J10" s="15">
        <v>0</v>
      </c>
      <c r="K10" s="15">
        <v>0</v>
      </c>
      <c r="L10" s="13">
        <f t="shared" si="1"/>
        <v>134</v>
      </c>
      <c r="M10"/>
    </row>
    <row r="11" spans="1:13" ht="17.25" customHeight="1">
      <c r="A11" s="12" t="s">
        <v>70</v>
      </c>
      <c r="B11" s="15">
        <v>82875</v>
      </c>
      <c r="C11" s="15">
        <v>108097</v>
      </c>
      <c r="D11" s="15">
        <v>319476</v>
      </c>
      <c r="E11" s="15">
        <v>256958</v>
      </c>
      <c r="F11" s="15">
        <v>276701</v>
      </c>
      <c r="G11" s="15">
        <v>149118</v>
      </c>
      <c r="H11" s="15">
        <v>87976</v>
      </c>
      <c r="I11" s="15">
        <v>118586</v>
      </c>
      <c r="J11" s="15">
        <v>120522</v>
      </c>
      <c r="K11" s="15">
        <v>214109</v>
      </c>
      <c r="L11" s="13">
        <f t="shared" si="1"/>
        <v>1734418</v>
      </c>
      <c r="M11" s="60"/>
    </row>
    <row r="12" spans="1:13" ht="17.25" customHeight="1">
      <c r="A12" s="14" t="s">
        <v>82</v>
      </c>
      <c r="B12" s="15">
        <v>8720</v>
      </c>
      <c r="C12" s="15">
        <v>7795</v>
      </c>
      <c r="D12" s="15">
        <v>26386</v>
      </c>
      <c r="E12" s="15">
        <v>24068</v>
      </c>
      <c r="F12" s="15">
        <v>22575</v>
      </c>
      <c r="G12" s="15">
        <v>13187</v>
      </c>
      <c r="H12" s="15">
        <v>7726</v>
      </c>
      <c r="I12" s="15">
        <v>6454</v>
      </c>
      <c r="J12" s="15">
        <v>8207</v>
      </c>
      <c r="K12" s="15">
        <v>13317</v>
      </c>
      <c r="L12" s="13">
        <f t="shared" si="1"/>
        <v>138435</v>
      </c>
      <c r="M12" s="60"/>
    </row>
    <row r="13" spans="1:13" ht="17.25" customHeight="1">
      <c r="A13" s="14" t="s">
        <v>71</v>
      </c>
      <c r="B13" s="15">
        <f>+B11-B12</f>
        <v>74155</v>
      </c>
      <c r="C13" s="15">
        <f aca="true" t="shared" si="3" ref="C13:K13">+C11-C12</f>
        <v>100302</v>
      </c>
      <c r="D13" s="15">
        <f t="shared" si="3"/>
        <v>293090</v>
      </c>
      <c r="E13" s="15">
        <f t="shared" si="3"/>
        <v>232890</v>
      </c>
      <c r="F13" s="15">
        <f t="shared" si="3"/>
        <v>254126</v>
      </c>
      <c r="G13" s="15">
        <f t="shared" si="3"/>
        <v>135931</v>
      </c>
      <c r="H13" s="15">
        <f t="shared" si="3"/>
        <v>80250</v>
      </c>
      <c r="I13" s="15">
        <f t="shared" si="3"/>
        <v>112132</v>
      </c>
      <c r="J13" s="15">
        <f t="shared" si="3"/>
        <v>112315</v>
      </c>
      <c r="K13" s="15">
        <f t="shared" si="3"/>
        <v>200792</v>
      </c>
      <c r="L13" s="13">
        <f t="shared" si="1"/>
        <v>1595983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/>
      <c r="C17" s="17"/>
      <c r="D17" s="21"/>
      <c r="E17" s="21"/>
      <c r="F17" s="21"/>
      <c r="G17" s="21"/>
      <c r="H17" s="21"/>
      <c r="I17" s="21"/>
      <c r="J17" s="21"/>
      <c r="K17" s="21"/>
      <c r="L17" s="18"/>
    </row>
    <row r="18" spans="1:12" ht="13.5" customHeight="1">
      <c r="A18" s="19" t="s">
        <v>21</v>
      </c>
      <c r="B18" s="22">
        <v>1.264402110164384</v>
      </c>
      <c r="C18" s="22">
        <v>1.187571428109474</v>
      </c>
      <c r="D18" s="22">
        <v>1.090715169780544</v>
      </c>
      <c r="E18" s="22">
        <v>1.108852529128766</v>
      </c>
      <c r="F18" s="22">
        <v>1.190614351207219</v>
      </c>
      <c r="G18" s="22">
        <v>1.170866300881647</v>
      </c>
      <c r="H18" s="22">
        <v>1.052479842514386</v>
      </c>
      <c r="I18" s="22">
        <v>1.177195895121188</v>
      </c>
      <c r="J18" s="22">
        <v>1.273144709865493</v>
      </c>
      <c r="K18" s="22">
        <v>1.117821425935095</v>
      </c>
      <c r="L18" s="18"/>
    </row>
    <row r="19" spans="1:12" ht="12" customHeight="1">
      <c r="A19" s="19"/>
      <c r="B19" s="18"/>
      <c r="C19" s="18"/>
      <c r="D19" s="18"/>
      <c r="E19" s="18"/>
      <c r="F19" s="13"/>
      <c r="G19" s="18"/>
      <c r="H19" s="18"/>
      <c r="I19" s="18"/>
      <c r="J19" s="18"/>
      <c r="K19" s="18"/>
      <c r="L19" s="23"/>
    </row>
    <row r="20" spans="1:13" ht="17.25" customHeight="1">
      <c r="A20" s="24" t="s">
        <v>83</v>
      </c>
      <c r="B20" s="25">
        <f>SUM(B21:B30)</f>
        <v>850625.8900000001</v>
      </c>
      <c r="C20" s="25">
        <f aca="true" t="shared" si="4" ref="C20:K20">SUM(C21:C30)</f>
        <v>572251.2400000001</v>
      </c>
      <c r="D20" s="25">
        <f t="shared" si="4"/>
        <v>1871373.1800000004</v>
      </c>
      <c r="E20" s="25">
        <f t="shared" si="4"/>
        <v>1522878.2</v>
      </c>
      <c r="F20" s="25">
        <f t="shared" si="4"/>
        <v>1565920.9000000001</v>
      </c>
      <c r="G20" s="25">
        <f t="shared" si="4"/>
        <v>925148.03</v>
      </c>
      <c r="H20" s="25">
        <f t="shared" si="4"/>
        <v>538790.0900000002</v>
      </c>
      <c r="I20" s="25">
        <f t="shared" si="4"/>
        <v>656551.85</v>
      </c>
      <c r="J20" s="25">
        <f t="shared" si="4"/>
        <v>793581.86</v>
      </c>
      <c r="K20" s="25">
        <f t="shared" si="4"/>
        <v>1004560.73</v>
      </c>
      <c r="L20" s="25">
        <f>SUM(B20:K20)</f>
        <v>10301681.97</v>
      </c>
      <c r="M20"/>
    </row>
    <row r="21" spans="1:13" ht="17.25" customHeight="1">
      <c r="A21" s="26" t="s">
        <v>22</v>
      </c>
      <c r="B21" s="56">
        <f>ROUND((B15+B16)*B7,2)</f>
        <v>643038.05</v>
      </c>
      <c r="C21" s="56">
        <f aca="true" t="shared" si="5" ref="C21:K21">ROUND((C15+C16)*C7,2)</f>
        <v>467144.85</v>
      </c>
      <c r="D21" s="56">
        <f t="shared" si="5"/>
        <v>1646996.5</v>
      </c>
      <c r="E21" s="56">
        <f t="shared" si="5"/>
        <v>1334025.03</v>
      </c>
      <c r="F21" s="56">
        <f t="shared" si="5"/>
        <v>1262396.87</v>
      </c>
      <c r="G21" s="56">
        <f t="shared" si="5"/>
        <v>760362.28</v>
      </c>
      <c r="H21" s="56">
        <f t="shared" si="5"/>
        <v>490910.14</v>
      </c>
      <c r="I21" s="56">
        <f t="shared" si="5"/>
        <v>542822</v>
      </c>
      <c r="J21" s="56">
        <f t="shared" si="5"/>
        <v>602021.35</v>
      </c>
      <c r="K21" s="56">
        <f t="shared" si="5"/>
        <v>869891.22</v>
      </c>
      <c r="L21" s="33">
        <f aca="true" t="shared" si="6" ref="L21:L29">SUM(B21:K21)</f>
        <v>8619608.29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170020.62</v>
      </c>
      <c r="C22" s="33">
        <f t="shared" si="7"/>
        <v>87623.03</v>
      </c>
      <c r="D22" s="33">
        <f t="shared" si="7"/>
        <v>149407.57</v>
      </c>
      <c r="E22" s="33">
        <f t="shared" si="7"/>
        <v>145212</v>
      </c>
      <c r="F22" s="33">
        <f t="shared" si="7"/>
        <v>240630.96</v>
      </c>
      <c r="G22" s="33">
        <f t="shared" si="7"/>
        <v>129920.29</v>
      </c>
      <c r="H22" s="33">
        <f t="shared" si="7"/>
        <v>25762.89</v>
      </c>
      <c r="I22" s="33">
        <f t="shared" si="7"/>
        <v>96185.83</v>
      </c>
      <c r="J22" s="33">
        <f t="shared" si="7"/>
        <v>164438.95</v>
      </c>
      <c r="K22" s="33">
        <f t="shared" si="7"/>
        <v>102491.82</v>
      </c>
      <c r="L22" s="33">
        <f t="shared" si="6"/>
        <v>1311693.96</v>
      </c>
      <c r="M22"/>
    </row>
    <row r="23" spans="1:13" ht="17.25" customHeight="1">
      <c r="A23" s="27" t="s">
        <v>24</v>
      </c>
      <c r="B23" s="33">
        <v>2427.75</v>
      </c>
      <c r="C23" s="33">
        <v>14837.9</v>
      </c>
      <c r="D23" s="33">
        <v>68629.84</v>
      </c>
      <c r="E23" s="33">
        <v>37862.02</v>
      </c>
      <c r="F23" s="33">
        <v>56998.06</v>
      </c>
      <c r="G23" s="33">
        <v>33588.76</v>
      </c>
      <c r="H23" s="33">
        <v>19527.93</v>
      </c>
      <c r="I23" s="33">
        <v>14773.22</v>
      </c>
      <c r="J23" s="33">
        <v>22329.73</v>
      </c>
      <c r="K23" s="33">
        <v>27041.79</v>
      </c>
      <c r="L23" s="33">
        <f t="shared" si="6"/>
        <v>298016.99999999994</v>
      </c>
      <c r="M23"/>
    </row>
    <row r="24" spans="1:13" ht="17.25" customHeight="1">
      <c r="A24" s="27" t="s">
        <v>25</v>
      </c>
      <c r="B24" s="33">
        <v>1829.05</v>
      </c>
      <c r="C24" s="29">
        <v>1829.05</v>
      </c>
      <c r="D24" s="29">
        <v>3658.1</v>
      </c>
      <c r="E24" s="29">
        <v>3658.1</v>
      </c>
      <c r="F24" s="33">
        <v>3658.1</v>
      </c>
      <c r="G24" s="29">
        <v>0</v>
      </c>
      <c r="H24" s="33">
        <v>1829.05</v>
      </c>
      <c r="I24" s="29">
        <v>1829.05</v>
      </c>
      <c r="J24" s="29">
        <v>3658.1</v>
      </c>
      <c r="K24" s="29">
        <v>3658.1</v>
      </c>
      <c r="L24" s="33">
        <f t="shared" si="6"/>
        <v>25606.699999999997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664.04</v>
      </c>
      <c r="C26" s="33">
        <v>447.39</v>
      </c>
      <c r="D26" s="33">
        <v>1460.33</v>
      </c>
      <c r="E26" s="33">
        <v>1187.4</v>
      </c>
      <c r="F26" s="33">
        <v>1221.16</v>
      </c>
      <c r="G26" s="33">
        <v>720.32</v>
      </c>
      <c r="H26" s="33">
        <v>419.25</v>
      </c>
      <c r="I26" s="33">
        <v>512.1</v>
      </c>
      <c r="J26" s="33">
        <v>619.02</v>
      </c>
      <c r="K26" s="33">
        <v>782.22</v>
      </c>
      <c r="L26" s="33">
        <f t="shared" si="6"/>
        <v>8033.2300000000005</v>
      </c>
      <c r="M26" s="60"/>
    </row>
    <row r="27" spans="1:13" ht="17.25" customHeight="1">
      <c r="A27" s="27" t="s">
        <v>74</v>
      </c>
      <c r="B27" s="33">
        <v>337.45</v>
      </c>
      <c r="C27" s="33">
        <v>256.67</v>
      </c>
      <c r="D27" s="33">
        <v>832.55</v>
      </c>
      <c r="E27" s="33">
        <v>636.69</v>
      </c>
      <c r="F27" s="33">
        <v>694.48</v>
      </c>
      <c r="G27" s="33">
        <v>387.53</v>
      </c>
      <c r="H27" s="33">
        <v>232.42</v>
      </c>
      <c r="I27" s="33">
        <v>292.99</v>
      </c>
      <c r="J27" s="33">
        <v>353.09</v>
      </c>
      <c r="K27" s="33">
        <v>476.14</v>
      </c>
      <c r="L27" s="33">
        <f t="shared" si="6"/>
        <v>4500.01</v>
      </c>
      <c r="M27" s="60"/>
    </row>
    <row r="28" spans="1:13" ht="17.25" customHeight="1">
      <c r="A28" s="27" t="s">
        <v>75</v>
      </c>
      <c r="B28" s="33">
        <v>151.77</v>
      </c>
      <c r="C28" s="33">
        <v>112.35</v>
      </c>
      <c r="D28" s="33">
        <v>388.29</v>
      </c>
      <c r="E28" s="33">
        <v>296.96</v>
      </c>
      <c r="F28" s="33">
        <v>321.27</v>
      </c>
      <c r="G28" s="33">
        <v>168.85</v>
      </c>
      <c r="H28" s="33">
        <v>108.41</v>
      </c>
      <c r="I28" s="33">
        <v>136.66</v>
      </c>
      <c r="J28" s="33">
        <v>161.62</v>
      </c>
      <c r="K28" s="33">
        <v>219.44</v>
      </c>
      <c r="L28" s="33">
        <f t="shared" si="6"/>
        <v>2065.6200000000003</v>
      </c>
      <c r="M28" s="60"/>
    </row>
    <row r="29" spans="1:13" ht="17.25" customHeight="1">
      <c r="A29" s="27" t="s">
        <v>85</v>
      </c>
      <c r="B29" s="33">
        <v>32157.16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32157.16</v>
      </c>
      <c r="M29" s="60"/>
    </row>
    <row r="30" spans="1:12" ht="12" customHeight="1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1:12" ht="12" customHeight="1">
      <c r="A31" s="2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-156961.99</v>
      </c>
      <c r="C32" s="33">
        <f t="shared" si="8"/>
        <v>-42874.8</v>
      </c>
      <c r="D32" s="33">
        <f t="shared" si="8"/>
        <v>-142009.2</v>
      </c>
      <c r="E32" s="33">
        <f t="shared" si="8"/>
        <v>-119057.1899999999</v>
      </c>
      <c r="F32" s="33">
        <f t="shared" si="8"/>
        <v>-126271.2</v>
      </c>
      <c r="G32" s="33">
        <f t="shared" si="8"/>
        <v>-67778</v>
      </c>
      <c r="H32" s="33">
        <f t="shared" si="8"/>
        <v>-45980.36</v>
      </c>
      <c r="I32" s="33">
        <f t="shared" si="8"/>
        <v>-53823.63</v>
      </c>
      <c r="J32" s="33">
        <f t="shared" si="8"/>
        <v>-50810</v>
      </c>
      <c r="K32" s="33">
        <f t="shared" si="8"/>
        <v>-87140.8</v>
      </c>
      <c r="L32" s="33">
        <f aca="true" t="shared" si="9" ref="L32:L39">SUM(B32:K32)</f>
        <v>-892707.1699999999</v>
      </c>
      <c r="M32"/>
    </row>
    <row r="33" spans="1:13" ht="18.75" customHeight="1">
      <c r="A33" s="27" t="s">
        <v>28</v>
      </c>
      <c r="B33" s="33">
        <f>B34+B35+B36+B37</f>
        <v>-21498.4</v>
      </c>
      <c r="C33" s="33">
        <f aca="true" t="shared" si="10" ref="C33:K33">C34+C35+C36+C37</f>
        <v>-22624.8</v>
      </c>
      <c r="D33" s="33">
        <f t="shared" si="10"/>
        <v>-70259.2</v>
      </c>
      <c r="E33" s="33">
        <f t="shared" si="10"/>
        <v>-49596.8</v>
      </c>
      <c r="F33" s="33">
        <f t="shared" si="10"/>
        <v>-46521.2</v>
      </c>
      <c r="G33" s="33">
        <f t="shared" si="10"/>
        <v>-36278</v>
      </c>
      <c r="H33" s="33">
        <f t="shared" si="10"/>
        <v>-18163.2</v>
      </c>
      <c r="I33" s="33">
        <f t="shared" si="10"/>
        <v>-27073.629999999997</v>
      </c>
      <c r="J33" s="33">
        <f t="shared" si="10"/>
        <v>-27060</v>
      </c>
      <c r="K33" s="33">
        <f t="shared" si="10"/>
        <v>-44140.8</v>
      </c>
      <c r="L33" s="33">
        <f t="shared" si="9"/>
        <v>-363216.03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-21498.4</v>
      </c>
      <c r="C34" s="33">
        <f t="shared" si="11"/>
        <v>-22624.8</v>
      </c>
      <c r="D34" s="33">
        <f t="shared" si="11"/>
        <v>-70259.2</v>
      </c>
      <c r="E34" s="33">
        <f t="shared" si="11"/>
        <v>-49596.8</v>
      </c>
      <c r="F34" s="33">
        <f t="shared" si="11"/>
        <v>-46521.2</v>
      </c>
      <c r="G34" s="33">
        <f t="shared" si="11"/>
        <v>-36278</v>
      </c>
      <c r="H34" s="33">
        <f t="shared" si="11"/>
        <v>-18163.2</v>
      </c>
      <c r="I34" s="33">
        <f t="shared" si="11"/>
        <v>-19456.8</v>
      </c>
      <c r="J34" s="33">
        <f t="shared" si="11"/>
        <v>-27060</v>
      </c>
      <c r="K34" s="33">
        <f t="shared" si="11"/>
        <v>-44140.8</v>
      </c>
      <c r="L34" s="33">
        <f t="shared" si="9"/>
        <v>-355599.2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-7616.83</v>
      </c>
      <c r="J37" s="17">
        <v>0</v>
      </c>
      <c r="K37" s="17">
        <v>0</v>
      </c>
      <c r="L37" s="33">
        <f t="shared" si="9"/>
        <v>-7616.83</v>
      </c>
      <c r="M37"/>
    </row>
    <row r="38" spans="1:13" s="36" customFormat="1" ht="18.75" customHeight="1">
      <c r="A38" s="27" t="s">
        <v>32</v>
      </c>
      <c r="B38" s="38">
        <f>SUM(B39:B50)</f>
        <v>-135463.59</v>
      </c>
      <c r="C38" s="38">
        <f aca="true" t="shared" si="12" ref="C38:K38">SUM(C39:C50)</f>
        <v>-20250</v>
      </c>
      <c r="D38" s="38">
        <f t="shared" si="12"/>
        <v>-71750</v>
      </c>
      <c r="E38" s="38">
        <f t="shared" si="12"/>
        <v>-69460.3899999999</v>
      </c>
      <c r="F38" s="38">
        <f t="shared" si="12"/>
        <v>-79750</v>
      </c>
      <c r="G38" s="38">
        <f t="shared" si="12"/>
        <v>-31500</v>
      </c>
      <c r="H38" s="38">
        <f t="shared" si="12"/>
        <v>-27817.16</v>
      </c>
      <c r="I38" s="38">
        <f t="shared" si="12"/>
        <v>-26750</v>
      </c>
      <c r="J38" s="38">
        <f t="shared" si="12"/>
        <v>-23750</v>
      </c>
      <c r="K38" s="38">
        <f t="shared" si="12"/>
        <v>-43000</v>
      </c>
      <c r="L38" s="33">
        <f t="shared" si="9"/>
        <v>-529491.1399999999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-26132.88</v>
      </c>
      <c r="C40" s="17">
        <v>0</v>
      </c>
      <c r="D40" s="17">
        <v>0</v>
      </c>
      <c r="E40" s="33">
        <v>-5960.39</v>
      </c>
      <c r="F40" s="28">
        <v>0</v>
      </c>
      <c r="G40" s="28">
        <v>0</v>
      </c>
      <c r="H40" s="33">
        <v>-6817.16</v>
      </c>
      <c r="I40" s="17">
        <v>0</v>
      </c>
      <c r="J40" s="28">
        <v>0</v>
      </c>
      <c r="K40" s="17">
        <v>0</v>
      </c>
      <c r="L40" s="33">
        <f>SUM(B40:K40)</f>
        <v>-38910.43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1179000</v>
      </c>
      <c r="F47" s="17">
        <v>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1714500</v>
      </c>
    </row>
    <row r="48" spans="1:12" ht="18.75" customHeight="1">
      <c r="A48" s="37" t="s">
        <v>68</v>
      </c>
      <c r="B48" s="17">
        <v>-27750</v>
      </c>
      <c r="C48" s="17">
        <v>-20250</v>
      </c>
      <c r="D48" s="17">
        <v>-71750</v>
      </c>
      <c r="E48" s="17">
        <v>-1242500</v>
      </c>
      <c r="F48" s="17">
        <v>-79750</v>
      </c>
      <c r="G48" s="17">
        <v>-31500</v>
      </c>
      <c r="H48" s="17">
        <v>-21000</v>
      </c>
      <c r="I48" s="17">
        <v>-562250</v>
      </c>
      <c r="J48" s="17">
        <v>-23750</v>
      </c>
      <c r="K48" s="17">
        <v>-43000</v>
      </c>
      <c r="L48" s="17">
        <f>SUM(B48:K48)</f>
        <v>-2123500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30"/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693663.9000000001</v>
      </c>
      <c r="C56" s="41">
        <f t="shared" si="16"/>
        <v>529376.4400000001</v>
      </c>
      <c r="D56" s="41">
        <f t="shared" si="16"/>
        <v>1729363.9800000004</v>
      </c>
      <c r="E56" s="41">
        <f t="shared" si="16"/>
        <v>1403821.01</v>
      </c>
      <c r="F56" s="41">
        <f t="shared" si="16"/>
        <v>1439649.7000000002</v>
      </c>
      <c r="G56" s="41">
        <f t="shared" si="16"/>
        <v>857370.03</v>
      </c>
      <c r="H56" s="41">
        <f t="shared" si="16"/>
        <v>492809.7300000002</v>
      </c>
      <c r="I56" s="41">
        <f t="shared" si="16"/>
        <v>602728.22</v>
      </c>
      <c r="J56" s="41">
        <f t="shared" si="16"/>
        <v>742771.86</v>
      </c>
      <c r="K56" s="41">
        <f t="shared" si="16"/>
        <v>917419.9299999999</v>
      </c>
      <c r="L56" s="42">
        <f t="shared" si="14"/>
        <v>9408974.8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</row>
    <row r="62" spans="1:13" ht="18.75" customHeight="1">
      <c r="A62" s="45" t="s">
        <v>45</v>
      </c>
      <c r="B62" s="41">
        <f>SUM(B63:B76)</f>
        <v>693663.9000000001</v>
      </c>
      <c r="C62" s="41">
        <f aca="true" t="shared" si="18" ref="C62:J62">SUM(C63:C74)</f>
        <v>529376.43</v>
      </c>
      <c r="D62" s="41">
        <f t="shared" si="18"/>
        <v>1729363.97</v>
      </c>
      <c r="E62" s="41">
        <f t="shared" si="18"/>
        <v>1403821.01</v>
      </c>
      <c r="F62" s="41">
        <f t="shared" si="18"/>
        <v>1439649.7</v>
      </c>
      <c r="G62" s="41">
        <f t="shared" si="18"/>
        <v>857370.03</v>
      </c>
      <c r="H62" s="41">
        <f t="shared" si="18"/>
        <v>492809.73</v>
      </c>
      <c r="I62" s="41">
        <f>SUM(I63:I79)</f>
        <v>602728.22</v>
      </c>
      <c r="J62" s="41">
        <f t="shared" si="18"/>
        <v>742771.86</v>
      </c>
      <c r="K62" s="41">
        <f>SUM(K63:K76)</f>
        <v>917419.94</v>
      </c>
      <c r="L62" s="46">
        <f>SUM(B62:K62)</f>
        <v>9408974.79</v>
      </c>
      <c r="M62" s="40"/>
    </row>
    <row r="63" spans="1:13" ht="18.75" customHeight="1">
      <c r="A63" s="47" t="s">
        <v>46</v>
      </c>
      <c r="B63" s="48">
        <f>+B56</f>
        <v>693663.9000000001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693663.9000000001</v>
      </c>
      <c r="M63"/>
    </row>
    <row r="64" spans="1:13" ht="18.75" customHeight="1">
      <c r="A64" s="47" t="s">
        <v>55</v>
      </c>
      <c r="B64" s="17">
        <v>0</v>
      </c>
      <c r="C64" s="48">
        <v>469027.52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469027.52</v>
      </c>
      <c r="M64"/>
    </row>
    <row r="65" spans="1:13" ht="18.75" customHeight="1">
      <c r="A65" s="47" t="s">
        <v>56</v>
      </c>
      <c r="B65" s="17">
        <v>0</v>
      </c>
      <c r="C65" s="48">
        <v>60348.91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60348.91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1729363.97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1729363.97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1403821.01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1403821.01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1439649.7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1439649.7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857370.03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857370.03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492809.73</v>
      </c>
      <c r="I70" s="17">
        <v>0</v>
      </c>
      <c r="J70" s="17">
        <v>0</v>
      </c>
      <c r="K70" s="17"/>
      <c r="L70" s="46">
        <f t="shared" si="19"/>
        <v>492809.73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f>+I56</f>
        <v>602728.22</v>
      </c>
      <c r="J71" s="17">
        <v>0</v>
      </c>
      <c r="K71" s="17"/>
      <c r="L71" s="46">
        <f t="shared" si="19"/>
        <v>602728.22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f>+J56</f>
        <v>742771.86</v>
      </c>
      <c r="K72" s="17">
        <v>0</v>
      </c>
      <c r="L72" s="46">
        <f t="shared" si="19"/>
        <v>742771.86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537332.86</v>
      </c>
      <c r="L73" s="46">
        <f t="shared" si="19"/>
        <v>537332.86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380087.08</v>
      </c>
      <c r="L74" s="46">
        <f t="shared" si="19"/>
        <v>380087.08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/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2023-12-08T18:30:16Z</dcterms:modified>
  <cp:category/>
  <cp:version/>
  <cp:contentType/>
  <cp:contentStatus/>
</cp:coreProperties>
</file>