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485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<sst xmlns="http://schemas.openxmlformats.org/spreadsheetml/2006/main" count="87" uniqueCount="86">
  <si>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</si>
  <si>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</si>
  <si>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</si>
  <si>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</si>
  <si>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</si>
  <si>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</si>
  <si>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</si>
  <si>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</si>
  <si>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</si>
  <si>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</si>
  <si>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</si>
  <si>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</si>
  <si>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</si>
  <si>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</si>
  <si>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</si>
  <si>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</si>
  <si>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</si>
  <si>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</si>
  <si>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</si>
  <si>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</si>
  <si>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</si>
  <si>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</si>
  <si>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</si>
  <si>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</si>
  <si>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</si>
  <si>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</si>
  <si>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</si>
  <si>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</si>
  <si>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</si>
  <si>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</si>
  <si>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</si>
  <si>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</si>
  <si>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</si>
  <si>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</si>
  <si>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</si>
  <si>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</si>
  <si>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</si>
  <si>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</si>
  <si>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</si>
  <si>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</si>
  <si>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</si>
  <si>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</si>
  <si>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</si>
  <si>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</si>
  <si>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</si>
  <si>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</si>
  <si>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</si>
  <si>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</si>
  <si>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</si>
  <si>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</si>
  <si>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</si>
  <si>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</si>
  <si>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</si>
  <si>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</si>
  <si>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</si>
  <si>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</si>
  <si>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</si>
  <si>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</si>
  <si>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</si>
  <si>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</si>
  <si>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</si>
  <si>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</si>
  <si>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</si>
  <si>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</si>
  <si>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</si>
  <si>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</si>
  <si>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</si>
  <si>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</si>
  <si>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</si>
  <si>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</si>
  <si>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</si>
  <si>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</si>
  <si>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</si>
  <si>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</si>
  <si>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</si>
  <si>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</si>
  <si>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</si>
  <si>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</si>
  <si>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</si>
  <si>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</si>
  <si>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</si>
  <si>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</si>
  <si>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</si>
  <si>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</si>
  <si>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15/11/23 - VENCIMENTO 23/11/23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</si>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</sst>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1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4" t="s">
        <v>1</v>
      </c>
      <c r="B4" s="65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7" t="s">
        <v>3</v>
      </c>
    </row>
    <row r="5" spans="1:12" ht="30" customHeight="1">
      <c r="A5" s="64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4"/>
    </row>
    <row r="6" spans="1:12" ht="18.75" customHeight="1">
      <c r="A6" s="64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4"/>
    </row>
    <row r="7" spans="1:13" ht="17.25" customHeight="1">
      <c r="A7" s="9" t="s">
        <v>17</v>
      </c>
      <c r="B7" s="10">
        <f>B8+B11</f>
        <v>30112</v>
      </c>
      <c r="C7" s="10">
        <f aca="true" t="shared" si="0" ref="C7:K7">C8+C11</f>
        <v>40897</v>
      </c>
      <c r="D7" s="10">
        <f t="shared" si="0"/>
        <v>127853</v>
      </c>
      <c r="E7" s="10">
        <f t="shared" si="0"/>
        <v>110514</v>
      </c>
      <c r="F7" s="10">
        <f t="shared" si="0"/>
        <v>125443</v>
      </c>
      <c r="G7" s="10">
        <f t="shared" si="0"/>
        <v>55915</v>
      </c>
      <c r="H7" s="10">
        <f t="shared" si="0"/>
        <v>30986</v>
      </c>
      <c r="I7" s="10">
        <f t="shared" si="0"/>
        <v>55571</v>
      </c>
      <c r="J7" s="10">
        <f t="shared" si="0"/>
        <v>34306</v>
      </c>
      <c r="K7" s="10">
        <f t="shared" si="0"/>
        <v>95000</v>
      </c>
      <c r="L7" s="10">
        <f aca="true" t="shared" si="1" ref="L7:L13">SUM(B7:K7)</f>
        <v>706597</v>
      </c>
      <c r="M7" s="11"/>
    </row>
    <row r="8" spans="1:13" ht="17.25" customHeight="1">
      <c r="A8" s="12" t="s">
        <v>81</v>
      </c>
      <c r="B8" s="13">
        <f>B9+B10</f>
        <v>2073</v>
      </c>
      <c r="C8" s="13">
        <f aca="true" t="shared" si="2" ref="C8:K8">C9+C10</f>
        <v>2284</v>
      </c>
      <c r="D8" s="13">
        <f t="shared" si="2"/>
        <v>7573</v>
      </c>
      <c r="E8" s="13">
        <f t="shared" si="2"/>
        <v>5703</v>
      </c>
      <c r="F8" s="13">
        <f t="shared" si="2"/>
        <v>5985</v>
      </c>
      <c r="G8" s="13">
        <f t="shared" si="2"/>
        <v>3726</v>
      </c>
      <c r="H8" s="13">
        <f t="shared" si="2"/>
        <v>1879</v>
      </c>
      <c r="I8" s="13">
        <f t="shared" si="2"/>
        <v>2378</v>
      </c>
      <c r="J8" s="13">
        <f t="shared" si="2"/>
        <v>1967</v>
      </c>
      <c r="K8" s="13">
        <f t="shared" si="2"/>
        <v>5087</v>
      </c>
      <c r="L8" s="13">
        <f t="shared" si="1"/>
        <v>38655</v>
      </c>
      <c r="M8"/>
    </row>
    <row r="9" spans="1:13" ht="17.25" customHeight="1">
      <c r="A9" s="14" t="s">
        <v>18</v>
      </c>
      <c r="B9" s="15">
        <v>2073</v>
      </c>
      <c r="C9" s="15">
        <v>2284</v>
      </c>
      <c r="D9" s="15">
        <v>7573</v>
      </c>
      <c r="E9" s="15">
        <v>5702</v>
      </c>
      <c r="F9" s="15">
        <v>5985</v>
      </c>
      <c r="G9" s="15">
        <v>3726</v>
      </c>
      <c r="H9" s="15">
        <v>1792</v>
      </c>
      <c r="I9" s="15">
        <v>2378</v>
      </c>
      <c r="J9" s="15">
        <v>1967</v>
      </c>
      <c r="K9" s="15">
        <v>5087</v>
      </c>
      <c r="L9" s="13">
        <f t="shared" si="1"/>
        <v>38567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87</v>
      </c>
      <c r="I10" s="15">
        <v>0</v>
      </c>
      <c r="J10" s="15">
        <v>0</v>
      </c>
      <c r="K10" s="15">
        <v>0</v>
      </c>
      <c r="L10" s="13">
        <f t="shared" si="1"/>
        <v>88</v>
      </c>
      <c r="M10"/>
    </row>
    <row r="11" spans="1:13" ht="17.25" customHeight="1">
      <c r="A11" s="12" t="s">
        <v>70</v>
      </c>
      <c r="B11" s="15">
        <v>28039</v>
      </c>
      <c r="C11" s="15">
        <v>38613</v>
      </c>
      <c r="D11" s="15">
        <v>120280</v>
      </c>
      <c r="E11" s="15">
        <v>104811</v>
      </c>
      <c r="F11" s="15">
        <v>119458</v>
      </c>
      <c r="G11" s="15">
        <v>52189</v>
      </c>
      <c r="H11" s="15">
        <v>29107</v>
      </c>
      <c r="I11" s="15">
        <v>53193</v>
      </c>
      <c r="J11" s="15">
        <v>32339</v>
      </c>
      <c r="K11" s="15">
        <v>89913</v>
      </c>
      <c r="L11" s="13">
        <f t="shared" si="1"/>
        <v>667942</v>
      </c>
      <c r="M11" s="60"/>
    </row>
    <row r="12" spans="1:13" ht="17.25" customHeight="1">
      <c r="A12" s="14" t="s">
        <v>82</v>
      </c>
      <c r="B12" s="15">
        <v>3172</v>
      </c>
      <c r="C12" s="15">
        <v>2905</v>
      </c>
      <c r="D12" s="15">
        <v>10611</v>
      </c>
      <c r="E12" s="15">
        <v>11006</v>
      </c>
      <c r="F12" s="15">
        <v>10739</v>
      </c>
      <c r="G12" s="15">
        <v>4820</v>
      </c>
      <c r="H12" s="15">
        <v>2691</v>
      </c>
      <c r="I12" s="15">
        <v>2924</v>
      </c>
      <c r="J12" s="15">
        <v>2237</v>
      </c>
      <c r="K12" s="15">
        <v>5581</v>
      </c>
      <c r="L12" s="13">
        <f t="shared" si="1"/>
        <v>56686</v>
      </c>
      <c r="M12" s="60"/>
    </row>
    <row r="13" spans="1:13" ht="17.25" customHeight="1">
      <c r="A13" s="14" t="s">
        <v>71</v>
      </c>
      <c r="B13" s="15">
        <f>+B11-B12</f>
        <v>24867</v>
      </c>
      <c r="C13" s="15">
        <f aca="true" t="shared" si="3" ref="C13:K13">+C11-C12</f>
        <v>35708</v>
      </c>
      <c r="D13" s="15">
        <f t="shared" si="3"/>
        <v>109669</v>
      </c>
      <c r="E13" s="15">
        <f t="shared" si="3"/>
        <v>93805</v>
      </c>
      <c r="F13" s="15">
        <f t="shared" si="3"/>
        <v>108719</v>
      </c>
      <c r="G13" s="15">
        <f t="shared" si="3"/>
        <v>47369</v>
      </c>
      <c r="H13" s="15">
        <f t="shared" si="3"/>
        <v>26416</v>
      </c>
      <c r="I13" s="15">
        <f t="shared" si="3"/>
        <v>50269</v>
      </c>
      <c r="J13" s="15">
        <f t="shared" si="3"/>
        <v>30102</v>
      </c>
      <c r="K13" s="15">
        <f t="shared" si="3"/>
        <v>84332</v>
      </c>
      <c r="L13" s="13">
        <f t="shared" si="1"/>
        <v>611256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1.263167037327204</v>
      </c>
      <c r="C18" s="22">
        <v>1.1420544680429</v>
      </c>
      <c r="D18" s="22">
        <v>1.078250675038237</v>
      </c>
      <c r="E18" s="22">
        <v>1.130539471136478</v>
      </c>
      <c r="F18" s="22">
        <v>1.230440664056745</v>
      </c>
      <c r="G18" s="22">
        <v>1.118247937108883</v>
      </c>
      <c r="H18" s="22">
        <v>1.066201613049797</v>
      </c>
      <c r="I18" s="22">
        <v>1.143981543009445</v>
      </c>
      <c r="J18" s="22">
        <v>1.2441557529895</v>
      </c>
      <c r="K18" s="22">
        <v>1.131707941191927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83</v>
      </c>
      <c r="B20" s="25">
        <f>SUM(B21:B30)</f>
        <v>314587.34</v>
      </c>
      <c r="C20" s="25">
        <f aca="true" t="shared" si="4" ref="C20:K20">SUM(C21:C30)</f>
        <v>204684.91000000003</v>
      </c>
      <c r="D20" s="25">
        <f t="shared" si="4"/>
        <v>722246.09</v>
      </c>
      <c r="E20" s="25">
        <f t="shared" si="4"/>
        <v>660497.7299999997</v>
      </c>
      <c r="F20" s="25">
        <f t="shared" si="4"/>
        <v>720772.46</v>
      </c>
      <c r="G20" s="25">
        <f t="shared" si="4"/>
        <v>323314.69000000006</v>
      </c>
      <c r="H20" s="25">
        <f t="shared" si="4"/>
        <v>188217.16</v>
      </c>
      <c r="I20" s="25">
        <f t="shared" si="4"/>
        <v>293036.3599999999</v>
      </c>
      <c r="J20" s="25">
        <f t="shared" si="4"/>
        <v>217881.65</v>
      </c>
      <c r="K20" s="25">
        <f t="shared" si="4"/>
        <v>442311.74</v>
      </c>
      <c r="L20" s="25">
        <f>SUM(B20:K20)</f>
        <v>4087550.13</v>
      </c>
      <c r="M20"/>
    </row>
    <row r="21" spans="1:13" ht="17.25" customHeight="1">
      <c r="A21" s="26" t="s">
        <v>22</v>
      </c>
      <c r="B21" s="56">
        <f>ROUND((B15+B16)*B7,2)</f>
        <v>220627.61</v>
      </c>
      <c r="C21" s="56">
        <f aca="true" t="shared" si="5" ref="C21:K21">ROUND((C15+C16)*C7,2)</f>
        <v>168712.39</v>
      </c>
      <c r="D21" s="56">
        <f t="shared" si="5"/>
        <v>627745.44</v>
      </c>
      <c r="E21" s="56">
        <f t="shared" si="5"/>
        <v>549630.33</v>
      </c>
      <c r="F21" s="56">
        <f t="shared" si="5"/>
        <v>551246.72</v>
      </c>
      <c r="G21" s="56">
        <f t="shared" si="5"/>
        <v>270175.69</v>
      </c>
      <c r="H21" s="56">
        <f t="shared" si="5"/>
        <v>164922.99</v>
      </c>
      <c r="I21" s="56">
        <f t="shared" si="5"/>
        <v>245229.27</v>
      </c>
      <c r="J21" s="56">
        <f t="shared" si="5"/>
        <v>163042.7</v>
      </c>
      <c r="K21" s="56">
        <f t="shared" si="5"/>
        <v>368695</v>
      </c>
      <c r="L21" s="33">
        <f aca="true" t="shared" si="6" ref="L21:L29">SUM(B21:K21)</f>
        <v>3330028.14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58061.91</v>
      </c>
      <c r="C22" s="33">
        <f t="shared" si="7"/>
        <v>23966.35</v>
      </c>
      <c r="D22" s="33">
        <f t="shared" si="7"/>
        <v>49121.5</v>
      </c>
      <c r="E22" s="33">
        <f t="shared" si="7"/>
        <v>71748.45</v>
      </c>
      <c r="F22" s="33">
        <f t="shared" si="7"/>
        <v>127029.66</v>
      </c>
      <c r="G22" s="33">
        <f t="shared" si="7"/>
        <v>31947.72</v>
      </c>
      <c r="H22" s="33">
        <f t="shared" si="7"/>
        <v>10918.17</v>
      </c>
      <c r="I22" s="33">
        <f t="shared" si="7"/>
        <v>35308.49</v>
      </c>
      <c r="J22" s="33">
        <f t="shared" si="7"/>
        <v>39807.81</v>
      </c>
      <c r="K22" s="33">
        <f t="shared" si="7"/>
        <v>48560.06</v>
      </c>
      <c r="L22" s="33">
        <f t="shared" si="6"/>
        <v>496470.11999999994</v>
      </c>
      <c r="M22"/>
    </row>
    <row r="23" spans="1:13" ht="17.25" customHeight="1">
      <c r="A23" s="27" t="s">
        <v>24</v>
      </c>
      <c r="B23" s="33">
        <v>835.04</v>
      </c>
      <c r="C23" s="33">
        <v>9442.31</v>
      </c>
      <c r="D23" s="33">
        <v>39208.7</v>
      </c>
      <c r="E23" s="33">
        <v>33348.24</v>
      </c>
      <c r="F23" s="33">
        <v>36533.54</v>
      </c>
      <c r="G23" s="33">
        <v>20058.08</v>
      </c>
      <c r="H23" s="33">
        <v>9868.47</v>
      </c>
      <c r="I23" s="33">
        <v>9716.54</v>
      </c>
      <c r="J23" s="33">
        <v>10470.03</v>
      </c>
      <c r="K23" s="33">
        <v>19912.34</v>
      </c>
      <c r="L23" s="33">
        <f t="shared" si="6"/>
        <v>189393.28999999998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562.75</v>
      </c>
      <c r="C26" s="33">
        <v>365.79</v>
      </c>
      <c r="D26" s="33">
        <v>1291.51</v>
      </c>
      <c r="E26" s="33">
        <v>1178.96</v>
      </c>
      <c r="F26" s="33">
        <v>1288.69</v>
      </c>
      <c r="G26" s="33">
        <v>576.82</v>
      </c>
      <c r="H26" s="33">
        <v>337.65</v>
      </c>
      <c r="I26" s="33">
        <v>523.36</v>
      </c>
      <c r="J26" s="33">
        <v>388.3</v>
      </c>
      <c r="K26" s="33">
        <v>790.66</v>
      </c>
      <c r="L26" s="33">
        <f t="shared" si="6"/>
        <v>7304.49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-116834.79</v>
      </c>
      <c r="C32" s="33">
        <f t="shared" si="8"/>
        <v>-10049.6</v>
      </c>
      <c r="D32" s="33">
        <f t="shared" si="8"/>
        <v>-33321.2</v>
      </c>
      <c r="E32" s="33">
        <f t="shared" si="8"/>
        <v>-412649.19</v>
      </c>
      <c r="F32" s="33">
        <f t="shared" si="8"/>
        <v>-26334</v>
      </c>
      <c r="G32" s="33">
        <f t="shared" si="8"/>
        <v>-16394.4</v>
      </c>
      <c r="H32" s="33">
        <f t="shared" si="8"/>
        <v>-14701.96</v>
      </c>
      <c r="I32" s="33">
        <f t="shared" si="8"/>
        <v>-181463.2</v>
      </c>
      <c r="J32" s="33">
        <f t="shared" si="8"/>
        <v>-8654.8</v>
      </c>
      <c r="K32" s="33">
        <f t="shared" si="8"/>
        <v>-22382.8</v>
      </c>
      <c r="L32" s="33">
        <f aca="true" t="shared" si="9" ref="L32:L39">SUM(B32:K32)</f>
        <v>-842785.9400000002</v>
      </c>
      <c r="M32"/>
    </row>
    <row r="33" spans="1:13" ht="18.75" customHeight="1">
      <c r="A33" s="27" t="s">
        <v>28</v>
      </c>
      <c r="B33" s="33">
        <f>B34+B35+B36+B37</f>
        <v>-9121.2</v>
      </c>
      <c r="C33" s="33">
        <f aca="true" t="shared" si="10" ref="C33:K33">C34+C35+C36+C37</f>
        <v>-10049.6</v>
      </c>
      <c r="D33" s="33">
        <f t="shared" si="10"/>
        <v>-33321.2</v>
      </c>
      <c r="E33" s="33">
        <f t="shared" si="10"/>
        <v>-25088.8</v>
      </c>
      <c r="F33" s="33">
        <f t="shared" si="10"/>
        <v>-26334</v>
      </c>
      <c r="G33" s="33">
        <f t="shared" si="10"/>
        <v>-16394.4</v>
      </c>
      <c r="H33" s="33">
        <f t="shared" si="10"/>
        <v>-7884.8</v>
      </c>
      <c r="I33" s="33">
        <f t="shared" si="10"/>
        <v>-10463.2</v>
      </c>
      <c r="J33" s="33">
        <f t="shared" si="10"/>
        <v>-8654.8</v>
      </c>
      <c r="K33" s="33">
        <f t="shared" si="10"/>
        <v>-22382.8</v>
      </c>
      <c r="L33" s="33">
        <f t="shared" si="9"/>
        <v>-169694.8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-9121.2</v>
      </c>
      <c r="C34" s="33">
        <f t="shared" si="11"/>
        <v>-10049.6</v>
      </c>
      <c r="D34" s="33">
        <f t="shared" si="11"/>
        <v>-33321.2</v>
      </c>
      <c r="E34" s="33">
        <f t="shared" si="11"/>
        <v>-25088.8</v>
      </c>
      <c r="F34" s="33">
        <f t="shared" si="11"/>
        <v>-26334</v>
      </c>
      <c r="G34" s="33">
        <f t="shared" si="11"/>
        <v>-16394.4</v>
      </c>
      <c r="H34" s="33">
        <f t="shared" si="11"/>
        <v>-7884.8</v>
      </c>
      <c r="I34" s="33">
        <f t="shared" si="11"/>
        <v>-10463.2</v>
      </c>
      <c r="J34" s="33">
        <f t="shared" si="11"/>
        <v>-8654.8</v>
      </c>
      <c r="K34" s="33">
        <f t="shared" si="11"/>
        <v>-22382.8</v>
      </c>
      <c r="L34" s="33">
        <f t="shared" si="9"/>
        <v>-169694.8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-387560.39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-673091.1399999999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197752.55000000005</v>
      </c>
      <c r="C56" s="41">
        <f t="shared" si="16"/>
        <v>194635.31000000003</v>
      </c>
      <c r="D56" s="41">
        <f t="shared" si="16"/>
        <v>688924.89</v>
      </c>
      <c r="E56" s="41">
        <f t="shared" si="16"/>
        <v>247848.53999999975</v>
      </c>
      <c r="F56" s="41">
        <f t="shared" si="16"/>
        <v>694438.46</v>
      </c>
      <c r="G56" s="41">
        <f t="shared" si="16"/>
        <v>306920.29000000004</v>
      </c>
      <c r="H56" s="41">
        <f t="shared" si="16"/>
        <v>173515.2</v>
      </c>
      <c r="I56" s="41">
        <f t="shared" si="16"/>
        <v>111573.15999999992</v>
      </c>
      <c r="J56" s="41">
        <f t="shared" si="16"/>
        <v>209226.85</v>
      </c>
      <c r="K56" s="41">
        <f t="shared" si="16"/>
        <v>419928.94</v>
      </c>
      <c r="L56" s="42">
        <f t="shared" si="14"/>
        <v>3244764.1900000004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 s="61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197752.55000000005</v>
      </c>
      <c r="C62" s="41">
        <f aca="true" t="shared" si="18" ref="C62:J62">SUM(C63:C74)</f>
        <v>194635.31</v>
      </c>
      <c r="D62" s="41">
        <f t="shared" si="18"/>
        <v>688924.9</v>
      </c>
      <c r="E62" s="41">
        <f t="shared" si="18"/>
        <v>247848.54</v>
      </c>
      <c r="F62" s="41">
        <f t="shared" si="18"/>
        <v>694438.46</v>
      </c>
      <c r="G62" s="41">
        <f t="shared" si="18"/>
        <v>306920.29</v>
      </c>
      <c r="H62" s="41">
        <f t="shared" si="18"/>
        <v>173515.19</v>
      </c>
      <c r="I62" s="41">
        <f>SUM(I63:I79)</f>
        <v>111573.15999999992</v>
      </c>
      <c r="J62" s="41">
        <f t="shared" si="18"/>
        <v>209226.85</v>
      </c>
      <c r="K62" s="41">
        <f>SUM(K63:K76)</f>
        <v>419928.93999999994</v>
      </c>
      <c r="L62" s="46">
        <f>SUM(B62:K62)</f>
        <v>3244764.1899999995</v>
      </c>
      <c r="M62" s="40"/>
    </row>
    <row r="63" spans="1:13" ht="18.75" customHeight="1">
      <c r="A63" s="47" t="s">
        <v>46</v>
      </c>
      <c r="B63" s="48">
        <f>+B56</f>
        <v>197752.55000000005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197752.55000000005</v>
      </c>
      <c r="M63"/>
    </row>
    <row r="64" spans="1:13" ht="18.75" customHeight="1">
      <c r="A64" s="47" t="s">
        <v>55</v>
      </c>
      <c r="B64" s="17">
        <v>0</v>
      </c>
      <c r="C64" s="48">
        <v>170481.07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170481.07</v>
      </c>
      <c r="M64"/>
    </row>
    <row r="65" spans="1:13" ht="18.75" customHeight="1">
      <c r="A65" s="47" t="s">
        <v>56</v>
      </c>
      <c r="B65" s="17">
        <v>0</v>
      </c>
      <c r="C65" s="48">
        <v>24154.24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24154.24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688924.9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688924.9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247848.54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247848.54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694438.46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694438.46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306920.29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306920.29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173515.19</v>
      </c>
      <c r="I70" s="17">
        <v>0</v>
      </c>
      <c r="J70" s="17">
        <v>0</v>
      </c>
      <c r="K70" s="17"/>
      <c r="L70" s="46">
        <f t="shared" si="19"/>
        <v>173515.19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f>+I56</f>
        <v>111573.15999999992</v>
      </c>
      <c r="J71" s="17">
        <v>0</v>
      </c>
      <c r="K71" s="17"/>
      <c r="L71" s="46">
        <f t="shared" si="19"/>
        <v>111573.15999999992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f>+J56</f>
        <v>209226.85</v>
      </c>
      <c r="K72" s="17">
        <v>0</v>
      </c>
      <c r="L72" s="46">
        <f t="shared" si="19"/>
        <v>209226.85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221134.58</v>
      </c>
      <c r="L73" s="46">
        <f t="shared" si="19"/>
        <v>221134.58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198794.36</v>
      </c>
      <c r="L74" s="46">
        <f t="shared" si="19"/>
        <v>198794.36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/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2023-12-08T18:29:37Z</dcterms:modified>
  <cp:category/>
  <cp:version/>
  <cp:contentType/>
  <cp:contentStatus/>
</cp:coreProperties>
</file>