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485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<sst xmlns="http://schemas.openxmlformats.org/spreadsheetml/2006/main" count="87" uniqueCount="86">
  <si>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</si>
  <si>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</si>
  <si>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</si>
  <si>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</si>
  <si>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</si>
  <si>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</si>
  <si>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</si>
  <si>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</si>
  <si>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</si>
  <si>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</si>
  <si>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</si>
  <si>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</si>
  <si>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</si>
  <si>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</si>
  <si>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</si>
  <si>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</si>
  <si>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</si>
  <si>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</si>
  <si>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</si>
  <si>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</si>
  <si>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</si>
  <si>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</si>
  <si>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</si>
  <si>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</si>
  <si>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</si>
  <si>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</si>
  <si>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</si>
  <si>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</si>
  <si>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</si>
  <si>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</si>
  <si>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</si>
  <si>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</si>
  <si>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</si>
  <si>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</si>
  <si>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</si>
  <si>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</si>
  <si>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</si>
  <si>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</si>
  <si>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</si>
  <si>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</si>
  <si>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</si>
  <si>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</si>
  <si>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</si>
  <si>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</si>
  <si>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</si>
  <si>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</si>
  <si>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</si>
  <si>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</si>
  <si>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</si>
  <si>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</si>
  <si>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</si>
  <si>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</si>
  <si>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</si>
  <si>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</si>
  <si>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</si>
  <si>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</si>
  <si>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</si>
  <si>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</si>
  <si>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</si>
  <si>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</si>
  <si>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</si>
  <si>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</si>
  <si>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</si>
  <si>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</si>
  <si>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</si>
  <si>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</si>
  <si>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</si>
  <si>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</si>
  <si>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</si>
  <si>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</si>
  <si>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</si>
  <si>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</si>
  <si>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</si>
  <si>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</si>
  <si>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</si>
  <si>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</si>
  <si>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</si>
  <si>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</si>
  <si>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</si>
  <si>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</si>
  <si>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</si>
  <si>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</si>
  <si>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</si>
  <si>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</si>
  <si>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14/11/23 - VENCIMENTO 23/11/23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</si>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</sst>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89419</v>
      </c>
      <c r="C7" s="10">
        <f aca="true" t="shared" si="0" ref="C7:K7">C8+C11</f>
        <v>116513</v>
      </c>
      <c r="D7" s="10">
        <f t="shared" si="0"/>
        <v>339065</v>
      </c>
      <c r="E7" s="10">
        <f t="shared" si="0"/>
        <v>266295</v>
      </c>
      <c r="F7" s="10">
        <f t="shared" si="0"/>
        <v>286193</v>
      </c>
      <c r="G7" s="10">
        <f t="shared" si="0"/>
        <v>161744</v>
      </c>
      <c r="H7" s="10">
        <f t="shared" si="0"/>
        <v>91513</v>
      </c>
      <c r="I7" s="10">
        <f t="shared" si="0"/>
        <v>124641</v>
      </c>
      <c r="J7" s="10">
        <f t="shared" si="0"/>
        <v>128871</v>
      </c>
      <c r="K7" s="10">
        <f t="shared" si="0"/>
        <v>225974</v>
      </c>
      <c r="L7" s="10">
        <f aca="true" t="shared" si="1" ref="L7:L13">SUM(B7:K7)</f>
        <v>1830228</v>
      </c>
      <c r="M7" s="11"/>
    </row>
    <row r="8" spans="1:13" ht="17.25" customHeight="1">
      <c r="A8" s="12" t="s">
        <v>81</v>
      </c>
      <c r="B8" s="13">
        <f>B9+B10</f>
        <v>5004</v>
      </c>
      <c r="C8" s="13">
        <f aca="true" t="shared" si="2" ref="C8:K8">C9+C10</f>
        <v>5302</v>
      </c>
      <c r="D8" s="13">
        <f t="shared" si="2"/>
        <v>15816</v>
      </c>
      <c r="E8" s="13">
        <f t="shared" si="2"/>
        <v>11020</v>
      </c>
      <c r="F8" s="13">
        <f t="shared" si="2"/>
        <v>10414</v>
      </c>
      <c r="G8" s="13">
        <f t="shared" si="2"/>
        <v>8358</v>
      </c>
      <c r="H8" s="13">
        <f t="shared" si="2"/>
        <v>4327</v>
      </c>
      <c r="I8" s="13">
        <f t="shared" si="2"/>
        <v>4658</v>
      </c>
      <c r="J8" s="13">
        <f t="shared" si="2"/>
        <v>6631</v>
      </c>
      <c r="K8" s="13">
        <f t="shared" si="2"/>
        <v>10182</v>
      </c>
      <c r="L8" s="13">
        <f t="shared" si="1"/>
        <v>81712</v>
      </c>
      <c r="M8"/>
    </row>
    <row r="9" spans="1:13" ht="17.25" customHeight="1">
      <c r="A9" s="14" t="s">
        <v>18</v>
      </c>
      <c r="B9" s="15">
        <v>5003</v>
      </c>
      <c r="C9" s="15">
        <v>5302</v>
      </c>
      <c r="D9" s="15">
        <v>15816</v>
      </c>
      <c r="E9" s="15">
        <v>11020</v>
      </c>
      <c r="F9" s="15">
        <v>10414</v>
      </c>
      <c r="G9" s="15">
        <v>8358</v>
      </c>
      <c r="H9" s="15">
        <v>4137</v>
      </c>
      <c r="I9" s="15">
        <v>4658</v>
      </c>
      <c r="J9" s="15">
        <v>6631</v>
      </c>
      <c r="K9" s="15">
        <v>10182</v>
      </c>
      <c r="L9" s="13">
        <f t="shared" si="1"/>
        <v>81521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190</v>
      </c>
      <c r="I10" s="15">
        <v>0</v>
      </c>
      <c r="J10" s="15">
        <v>0</v>
      </c>
      <c r="K10" s="15">
        <v>0</v>
      </c>
      <c r="L10" s="13">
        <f t="shared" si="1"/>
        <v>191</v>
      </c>
      <c r="M10"/>
    </row>
    <row r="11" spans="1:13" ht="17.25" customHeight="1">
      <c r="A11" s="12" t="s">
        <v>70</v>
      </c>
      <c r="B11" s="15">
        <v>84415</v>
      </c>
      <c r="C11" s="15">
        <v>111211</v>
      </c>
      <c r="D11" s="15">
        <v>323249</v>
      </c>
      <c r="E11" s="15">
        <v>255275</v>
      </c>
      <c r="F11" s="15">
        <v>275779</v>
      </c>
      <c r="G11" s="15">
        <v>153386</v>
      </c>
      <c r="H11" s="15">
        <v>87186</v>
      </c>
      <c r="I11" s="15">
        <v>119983</v>
      </c>
      <c r="J11" s="15">
        <v>122240</v>
      </c>
      <c r="K11" s="15">
        <v>215792</v>
      </c>
      <c r="L11" s="13">
        <f t="shared" si="1"/>
        <v>1748516</v>
      </c>
      <c r="M11" s="60"/>
    </row>
    <row r="12" spans="1:13" ht="17.25" customHeight="1">
      <c r="A12" s="14" t="s">
        <v>82</v>
      </c>
      <c r="B12" s="15">
        <v>8915</v>
      </c>
      <c r="C12" s="15">
        <v>7576</v>
      </c>
      <c r="D12" s="15">
        <v>26301</v>
      </c>
      <c r="E12" s="15">
        <v>23102</v>
      </c>
      <c r="F12" s="15">
        <v>21846</v>
      </c>
      <c r="G12" s="15">
        <v>13189</v>
      </c>
      <c r="H12" s="15">
        <v>7338</v>
      </c>
      <c r="I12" s="15">
        <v>6539</v>
      </c>
      <c r="J12" s="15">
        <v>8097</v>
      </c>
      <c r="K12" s="15">
        <v>13075</v>
      </c>
      <c r="L12" s="13">
        <f t="shared" si="1"/>
        <v>135978</v>
      </c>
      <c r="M12" s="60"/>
    </row>
    <row r="13" spans="1:13" ht="17.25" customHeight="1">
      <c r="A13" s="14" t="s">
        <v>71</v>
      </c>
      <c r="B13" s="15">
        <f>+B11-B12</f>
        <v>75500</v>
      </c>
      <c r="C13" s="15">
        <f aca="true" t="shared" si="3" ref="C13:K13">+C11-C12</f>
        <v>103635</v>
      </c>
      <c r="D13" s="15">
        <f t="shared" si="3"/>
        <v>296948</v>
      </c>
      <c r="E13" s="15">
        <f t="shared" si="3"/>
        <v>232173</v>
      </c>
      <c r="F13" s="15">
        <f t="shared" si="3"/>
        <v>253933</v>
      </c>
      <c r="G13" s="15">
        <f t="shared" si="3"/>
        <v>140197</v>
      </c>
      <c r="H13" s="15">
        <f t="shared" si="3"/>
        <v>79848</v>
      </c>
      <c r="I13" s="15">
        <f t="shared" si="3"/>
        <v>113444</v>
      </c>
      <c r="J13" s="15">
        <f t="shared" si="3"/>
        <v>114143</v>
      </c>
      <c r="K13" s="15">
        <f t="shared" si="3"/>
        <v>202717</v>
      </c>
      <c r="L13" s="13">
        <f t="shared" si="1"/>
        <v>1612538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1.235269510202592</v>
      </c>
      <c r="C18" s="22">
        <v>1.16243464525067</v>
      </c>
      <c r="D18" s="22">
        <v>1.076460467647716</v>
      </c>
      <c r="E18" s="22">
        <v>1.111336668401115</v>
      </c>
      <c r="F18" s="22">
        <v>1.194583019196322</v>
      </c>
      <c r="G18" s="22">
        <v>1.140899985305081</v>
      </c>
      <c r="H18" s="22">
        <v>1.053848495317029</v>
      </c>
      <c r="I18" s="22">
        <v>1.163105956437283</v>
      </c>
      <c r="J18" s="22">
        <v>1.248866169974931</v>
      </c>
      <c r="K18" s="22">
        <v>1.111242916644628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83</v>
      </c>
      <c r="B20" s="25">
        <f>SUM(B21:B30)</f>
        <v>846776.45</v>
      </c>
      <c r="C20" s="25">
        <f aca="true" t="shared" si="4" ref="C20:K20">SUM(C21:C30)</f>
        <v>576211.65</v>
      </c>
      <c r="D20" s="25">
        <f t="shared" si="4"/>
        <v>1866256.6500000001</v>
      </c>
      <c r="E20" s="25">
        <f t="shared" si="4"/>
        <v>1514750.55</v>
      </c>
      <c r="F20" s="25">
        <f t="shared" si="4"/>
        <v>1565210.89</v>
      </c>
      <c r="G20" s="25">
        <f t="shared" si="4"/>
        <v>926043.8300000001</v>
      </c>
      <c r="H20" s="25">
        <f t="shared" si="4"/>
        <v>535234.3900000001</v>
      </c>
      <c r="I20" s="25">
        <f t="shared" si="4"/>
        <v>657477.8800000001</v>
      </c>
      <c r="J20" s="25">
        <f t="shared" si="4"/>
        <v>792274.4500000001</v>
      </c>
      <c r="K20" s="25">
        <f t="shared" si="4"/>
        <v>1006941.4199999999</v>
      </c>
      <c r="L20" s="25">
        <f>SUM(B20:K20)</f>
        <v>10287178.16</v>
      </c>
      <c r="M20"/>
    </row>
    <row r="21" spans="1:13" ht="17.25" customHeight="1">
      <c r="A21" s="26" t="s">
        <v>22</v>
      </c>
      <c r="B21" s="56">
        <f>ROUND((B15+B16)*B7,2)</f>
        <v>655164.07</v>
      </c>
      <c r="C21" s="56">
        <f aca="true" t="shared" si="5" ref="C21:K21">ROUND((C15+C16)*C7,2)</f>
        <v>480651.08</v>
      </c>
      <c r="D21" s="56">
        <f t="shared" si="5"/>
        <v>1664775.24</v>
      </c>
      <c r="E21" s="56">
        <f t="shared" si="5"/>
        <v>1324391.55</v>
      </c>
      <c r="F21" s="56">
        <f t="shared" si="5"/>
        <v>1257646.52</v>
      </c>
      <c r="G21" s="56">
        <f t="shared" si="5"/>
        <v>781530.83</v>
      </c>
      <c r="H21" s="56">
        <f t="shared" si="5"/>
        <v>487077.94</v>
      </c>
      <c r="I21" s="56">
        <f t="shared" si="5"/>
        <v>550028.27</v>
      </c>
      <c r="J21" s="56">
        <f t="shared" si="5"/>
        <v>612472.31</v>
      </c>
      <c r="K21" s="56">
        <f t="shared" si="5"/>
        <v>877005.09</v>
      </c>
      <c r="L21" s="33">
        <f aca="true" t="shared" si="6" ref="L21:L29">SUM(B21:K21)</f>
        <v>8690742.9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154140.13</v>
      </c>
      <c r="C22" s="33">
        <f t="shared" si="7"/>
        <v>78074.39</v>
      </c>
      <c r="D22" s="33">
        <f t="shared" si="7"/>
        <v>127289.49</v>
      </c>
      <c r="E22" s="33">
        <f t="shared" si="7"/>
        <v>147453.34</v>
      </c>
      <c r="F22" s="33">
        <f t="shared" si="7"/>
        <v>244716.66</v>
      </c>
      <c r="G22" s="33">
        <f t="shared" si="7"/>
        <v>110117.68</v>
      </c>
      <c r="H22" s="33">
        <f t="shared" si="7"/>
        <v>26228.41</v>
      </c>
      <c r="I22" s="33">
        <f t="shared" si="7"/>
        <v>89712.89</v>
      </c>
      <c r="J22" s="33">
        <f t="shared" si="7"/>
        <v>152423.64</v>
      </c>
      <c r="K22" s="33">
        <f t="shared" si="7"/>
        <v>97560.6</v>
      </c>
      <c r="L22" s="33">
        <f t="shared" si="6"/>
        <v>1227717.23</v>
      </c>
      <c r="M22"/>
    </row>
    <row r="23" spans="1:13" ht="17.25" customHeight="1">
      <c r="A23" s="27" t="s">
        <v>24</v>
      </c>
      <c r="B23" s="33">
        <v>2458.61</v>
      </c>
      <c r="C23" s="33">
        <v>14837.91</v>
      </c>
      <c r="D23" s="33">
        <v>67858.27</v>
      </c>
      <c r="E23" s="33">
        <v>37132.14</v>
      </c>
      <c r="F23" s="33">
        <v>56952.7</v>
      </c>
      <c r="G23" s="33">
        <v>33115.81</v>
      </c>
      <c r="H23" s="33">
        <v>19341.73</v>
      </c>
      <c r="I23" s="33">
        <v>14965.92</v>
      </c>
      <c r="J23" s="33">
        <v>22586.67</v>
      </c>
      <c r="K23" s="33">
        <v>27237.02</v>
      </c>
      <c r="L23" s="33">
        <f t="shared" si="6"/>
        <v>296486.78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661.23</v>
      </c>
      <c r="C26" s="33">
        <v>450.2</v>
      </c>
      <c r="D26" s="33">
        <v>1454.71</v>
      </c>
      <c r="E26" s="33">
        <v>1181.77</v>
      </c>
      <c r="F26" s="33">
        <v>1221.16</v>
      </c>
      <c r="G26" s="33">
        <v>723.13</v>
      </c>
      <c r="H26" s="33">
        <v>416.43</v>
      </c>
      <c r="I26" s="33">
        <v>512.1</v>
      </c>
      <c r="J26" s="33">
        <v>619.02</v>
      </c>
      <c r="K26" s="33">
        <v>785.03</v>
      </c>
      <c r="L26" s="33">
        <f t="shared" si="6"/>
        <v>8024.780000000002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32034.14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32034.14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-157476.79</v>
      </c>
      <c r="C32" s="33">
        <f t="shared" si="8"/>
        <v>-43578.8</v>
      </c>
      <c r="D32" s="33">
        <f t="shared" si="8"/>
        <v>-141340.4</v>
      </c>
      <c r="E32" s="33">
        <f t="shared" si="8"/>
        <v>-117948.3899999999</v>
      </c>
      <c r="F32" s="33">
        <f t="shared" si="8"/>
        <v>-125571.6</v>
      </c>
      <c r="G32" s="33">
        <f t="shared" si="8"/>
        <v>-68275.2</v>
      </c>
      <c r="H32" s="33">
        <f t="shared" si="8"/>
        <v>-46019.96</v>
      </c>
      <c r="I32" s="33">
        <f t="shared" si="8"/>
        <v>-55377.72</v>
      </c>
      <c r="J32" s="33">
        <f t="shared" si="8"/>
        <v>-52926.4</v>
      </c>
      <c r="K32" s="33">
        <f t="shared" si="8"/>
        <v>-87800.8</v>
      </c>
      <c r="L32" s="33">
        <f aca="true" t="shared" si="9" ref="L32:L39">SUM(B32:K32)</f>
        <v>-896316.0599999998</v>
      </c>
      <c r="M32"/>
    </row>
    <row r="33" spans="1:13" ht="18.75" customHeight="1">
      <c r="A33" s="27" t="s">
        <v>28</v>
      </c>
      <c r="B33" s="33">
        <f>B34+B35+B36+B37</f>
        <v>-22013.2</v>
      </c>
      <c r="C33" s="33">
        <f aca="true" t="shared" si="10" ref="C33:K33">C34+C35+C36+C37</f>
        <v>-23328.8</v>
      </c>
      <c r="D33" s="33">
        <f t="shared" si="10"/>
        <v>-69590.4</v>
      </c>
      <c r="E33" s="33">
        <f t="shared" si="10"/>
        <v>-48488</v>
      </c>
      <c r="F33" s="33">
        <f t="shared" si="10"/>
        <v>-45821.6</v>
      </c>
      <c r="G33" s="33">
        <f t="shared" si="10"/>
        <v>-36775.2</v>
      </c>
      <c r="H33" s="33">
        <f t="shared" si="10"/>
        <v>-18202.8</v>
      </c>
      <c r="I33" s="33">
        <f t="shared" si="10"/>
        <v>-28627.72</v>
      </c>
      <c r="J33" s="33">
        <f t="shared" si="10"/>
        <v>-29176.4</v>
      </c>
      <c r="K33" s="33">
        <f t="shared" si="10"/>
        <v>-44800.8</v>
      </c>
      <c r="L33" s="33">
        <f t="shared" si="9"/>
        <v>-366824.92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-22013.2</v>
      </c>
      <c r="C34" s="33">
        <f t="shared" si="11"/>
        <v>-23328.8</v>
      </c>
      <c r="D34" s="33">
        <f t="shared" si="11"/>
        <v>-69590.4</v>
      </c>
      <c r="E34" s="33">
        <f t="shared" si="11"/>
        <v>-48488</v>
      </c>
      <c r="F34" s="33">
        <f t="shared" si="11"/>
        <v>-45821.6</v>
      </c>
      <c r="G34" s="33">
        <f t="shared" si="11"/>
        <v>-36775.2</v>
      </c>
      <c r="H34" s="33">
        <f t="shared" si="11"/>
        <v>-18202.8</v>
      </c>
      <c r="I34" s="33">
        <f t="shared" si="11"/>
        <v>-20495.2</v>
      </c>
      <c r="J34" s="33">
        <f t="shared" si="11"/>
        <v>-29176.4</v>
      </c>
      <c r="K34" s="33">
        <f t="shared" si="11"/>
        <v>-44800.8</v>
      </c>
      <c r="L34" s="33">
        <f t="shared" si="9"/>
        <v>-358692.4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-8132.52</v>
      </c>
      <c r="J37" s="17">
        <v>0</v>
      </c>
      <c r="K37" s="17">
        <v>0</v>
      </c>
      <c r="L37" s="33">
        <f t="shared" si="9"/>
        <v>-8132.52</v>
      </c>
      <c r="M37"/>
    </row>
    <row r="38" spans="1:13" s="36" customFormat="1" ht="18.75" customHeight="1">
      <c r="A38" s="27" t="s">
        <v>32</v>
      </c>
      <c r="B38" s="38">
        <f>SUM(B39:B50)</f>
        <v>-135463.59</v>
      </c>
      <c r="C38" s="38">
        <f aca="true" t="shared" si="12" ref="C38:K38">SUM(C39:C50)</f>
        <v>-20250</v>
      </c>
      <c r="D38" s="38">
        <f t="shared" si="12"/>
        <v>-71750</v>
      </c>
      <c r="E38" s="38">
        <f t="shared" si="12"/>
        <v>-69460.3899999999</v>
      </c>
      <c r="F38" s="38">
        <f t="shared" si="12"/>
        <v>-79750</v>
      </c>
      <c r="G38" s="38">
        <f t="shared" si="12"/>
        <v>-31500</v>
      </c>
      <c r="H38" s="38">
        <f t="shared" si="12"/>
        <v>-27817.16</v>
      </c>
      <c r="I38" s="38">
        <f t="shared" si="12"/>
        <v>-26750</v>
      </c>
      <c r="J38" s="38">
        <f t="shared" si="12"/>
        <v>-23750</v>
      </c>
      <c r="K38" s="38">
        <f t="shared" si="12"/>
        <v>-43000</v>
      </c>
      <c r="L38" s="33">
        <f t="shared" si="9"/>
        <v>-529491.1399999999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-27750</v>
      </c>
      <c r="C48" s="17">
        <v>-20250</v>
      </c>
      <c r="D48" s="17">
        <v>-71750</v>
      </c>
      <c r="E48" s="17">
        <v>-1242500</v>
      </c>
      <c r="F48" s="17">
        <v>-79750</v>
      </c>
      <c r="G48" s="17">
        <v>-31500</v>
      </c>
      <c r="H48" s="17">
        <v>-21000</v>
      </c>
      <c r="I48" s="17">
        <v>-562250</v>
      </c>
      <c r="J48" s="17">
        <v>-23750</v>
      </c>
      <c r="K48" s="17">
        <v>-43000</v>
      </c>
      <c r="L48" s="17">
        <f>SUM(B48:K48)</f>
        <v>-2123500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689299.6599999999</v>
      </c>
      <c r="C56" s="41">
        <f t="shared" si="16"/>
        <v>532632.85</v>
      </c>
      <c r="D56" s="41">
        <f t="shared" si="16"/>
        <v>1724916.2500000002</v>
      </c>
      <c r="E56" s="41">
        <f t="shared" si="16"/>
        <v>1396802.1600000001</v>
      </c>
      <c r="F56" s="41">
        <f t="shared" si="16"/>
        <v>1439639.2899999998</v>
      </c>
      <c r="G56" s="41">
        <f t="shared" si="16"/>
        <v>857768.6300000001</v>
      </c>
      <c r="H56" s="41">
        <f t="shared" si="16"/>
        <v>489214.4300000001</v>
      </c>
      <c r="I56" s="41">
        <f t="shared" si="16"/>
        <v>602100.1600000001</v>
      </c>
      <c r="J56" s="41">
        <f t="shared" si="16"/>
        <v>739348.05</v>
      </c>
      <c r="K56" s="41">
        <f t="shared" si="16"/>
        <v>919140.6199999999</v>
      </c>
      <c r="L56" s="42">
        <f t="shared" si="14"/>
        <v>9390862.1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689299.6599999999</v>
      </c>
      <c r="C62" s="41">
        <f aca="true" t="shared" si="18" ref="C62:J62">SUM(C63:C74)</f>
        <v>532632.85</v>
      </c>
      <c r="D62" s="41">
        <f t="shared" si="18"/>
        <v>1724916.26</v>
      </c>
      <c r="E62" s="41">
        <f t="shared" si="18"/>
        <v>1396802.16</v>
      </c>
      <c r="F62" s="41">
        <f t="shared" si="18"/>
        <v>1439639.28</v>
      </c>
      <c r="G62" s="41">
        <f t="shared" si="18"/>
        <v>857768.64</v>
      </c>
      <c r="H62" s="41">
        <f t="shared" si="18"/>
        <v>489214.44</v>
      </c>
      <c r="I62" s="41">
        <f>SUM(I63:I79)</f>
        <v>602100.1600000001</v>
      </c>
      <c r="J62" s="41">
        <f t="shared" si="18"/>
        <v>739348.05</v>
      </c>
      <c r="K62" s="41">
        <f>SUM(K63:K76)</f>
        <v>919140.63</v>
      </c>
      <c r="L62" s="46">
        <f>SUM(B62:K62)</f>
        <v>9390862.13</v>
      </c>
      <c r="M62" s="40"/>
    </row>
    <row r="63" spans="1:13" ht="18.75" customHeight="1">
      <c r="A63" s="47" t="s">
        <v>46</v>
      </c>
      <c r="B63" s="48">
        <f>+B56</f>
        <v>689299.6599999999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689299.6599999999</v>
      </c>
      <c r="M63"/>
    </row>
    <row r="64" spans="1:13" ht="18.75" customHeight="1">
      <c r="A64" s="47" t="s">
        <v>55</v>
      </c>
      <c r="B64" s="17">
        <v>0</v>
      </c>
      <c r="C64" s="48">
        <v>466533.11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466533.11</v>
      </c>
      <c r="M64"/>
    </row>
    <row r="65" spans="1:13" ht="18.75" customHeight="1">
      <c r="A65" s="47" t="s">
        <v>56</v>
      </c>
      <c r="B65" s="17">
        <v>0</v>
      </c>
      <c r="C65" s="48">
        <v>66099.74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66099.74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1724916.26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1724916.26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1396802.16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1396802.16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1439639.28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1439639.28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857768.64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857768.64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489214.44</v>
      </c>
      <c r="I70" s="17">
        <v>0</v>
      </c>
      <c r="J70" s="17">
        <v>0</v>
      </c>
      <c r="K70" s="17"/>
      <c r="L70" s="46">
        <f t="shared" si="19"/>
        <v>489214.44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f>+I56</f>
        <v>602100.1600000001</v>
      </c>
      <c r="J71" s="17">
        <v>0</v>
      </c>
      <c r="K71" s="17"/>
      <c r="L71" s="46">
        <f t="shared" si="19"/>
        <v>602100.1600000001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f>+J56</f>
        <v>739348.05</v>
      </c>
      <c r="K72" s="17">
        <v>0</v>
      </c>
      <c r="L72" s="46">
        <f t="shared" si="19"/>
        <v>739348.05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536778.13</v>
      </c>
      <c r="L73" s="46">
        <f t="shared" si="19"/>
        <v>536778.13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382362.5</v>
      </c>
      <c r="L74" s="46">
        <f t="shared" si="19"/>
        <v>382362.5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/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2023-12-08T18:28:24Z</dcterms:modified>
  <cp:category/>
  <cp:version/>
  <cp:contentType/>
  <cp:contentStatus/>
</cp:coreProperties>
</file>