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9485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<sst xmlns="http://schemas.openxmlformats.org/spreadsheetml/2006/main" count="87" uniqueCount="86">
  <si>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</si>
  <si>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</si>
  <si>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</si>
  <si>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</si>
  <si>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</si>
  <si>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</si>
  <si>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</si>
  <si>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</si>
  <si>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</si>
  <si>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</si>
  <si>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</si>
  <si>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</si>
  <si>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</si>
  <si>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</si>
  <si>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</si>
  <si>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</si>
  <si>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</si>
  <si>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</si>
  <si>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</si>
  <si>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</si>
  <si>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</si>
  <si>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</si>
  <si>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</si>
  <si>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</si>
  <si>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</si>
  <si>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</si>
  <si>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</si>
  <si>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</si>
  <si>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</si>
  <si>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</si>
  <si>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</si>
  <si>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</si>
  <si>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</si>
  <si>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</si>
  <si>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</si>
  <si>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</si>
  <si>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</si>
  <si>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</si>
  <si>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</si>
  <si>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</si>
  <si>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</si>
  <si>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</si>
  <si>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</si>
  <si>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</si>
  <si>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</si>
  <si>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</si>
  <si>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</si>
  <si>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</si>
  <si>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</si>
  <si>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</si>
  <si>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</si>
  <si>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</si>
  <si>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</si>
  <si>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</si>
  <si>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</si>
  <si>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</si>
  <si>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</si>
  <si>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</si>
  <si>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</si>
  <si>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</si>
  <si>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</si>
  <si>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</si>
  <si>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</si>
  <si>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</si>
  <si>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</si>
  <si>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</si>
  <si>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</si>
  <si>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</si>
  <si>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</si>
  <si>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</si>
  <si>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</si>
  <si>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</si>
  <si>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</si>
  <si>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</si>
  <si>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</si>
  <si>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</si>
  <si>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</si>
  <si>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</si>
  <si>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</si>
  <si>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</si>
  <si>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</si>
  <si>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</si>
  <si>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</si>
  <si>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</si>
  <si>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11/11/23 - VENCIMENTO 21/11/23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</si>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</sst>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48194</v>
      </c>
      <c r="C7" s="10">
        <f aca="true" t="shared" si="0" ref="C7:K7">C8+C11</f>
        <v>62533</v>
      </c>
      <c r="D7" s="10">
        <f t="shared" si="0"/>
        <v>197538</v>
      </c>
      <c r="E7" s="10">
        <f t="shared" si="0"/>
        <v>161032</v>
      </c>
      <c r="F7" s="10">
        <f t="shared" si="0"/>
        <v>174885</v>
      </c>
      <c r="G7" s="10">
        <f t="shared" si="0"/>
        <v>80390</v>
      </c>
      <c r="H7" s="10">
        <f t="shared" si="0"/>
        <v>42558</v>
      </c>
      <c r="I7" s="10">
        <f t="shared" si="0"/>
        <v>75951</v>
      </c>
      <c r="J7" s="10">
        <f t="shared" si="0"/>
        <v>52269</v>
      </c>
      <c r="K7" s="10">
        <f t="shared" si="0"/>
        <v>133428</v>
      </c>
      <c r="L7" s="10">
        <f aca="true" t="shared" si="1" ref="L7:L13">SUM(B7:K7)</f>
        <v>1028778</v>
      </c>
      <c r="M7" s="11"/>
    </row>
    <row r="8" spans="1:13" ht="17.25" customHeight="1">
      <c r="A8" s="12" t="s">
        <v>81</v>
      </c>
      <c r="B8" s="13">
        <f>B9+B10</f>
        <v>3600</v>
      </c>
      <c r="C8" s="13">
        <f aca="true" t="shared" si="2" ref="C8:K8">C9+C10</f>
        <v>3748</v>
      </c>
      <c r="D8" s="13">
        <f t="shared" si="2"/>
        <v>12274</v>
      </c>
      <c r="E8" s="13">
        <f t="shared" si="2"/>
        <v>9398</v>
      </c>
      <c r="F8" s="13">
        <f t="shared" si="2"/>
        <v>8849</v>
      </c>
      <c r="G8" s="13">
        <f t="shared" si="2"/>
        <v>5560</v>
      </c>
      <c r="H8" s="13">
        <f t="shared" si="2"/>
        <v>2540</v>
      </c>
      <c r="I8" s="13">
        <f t="shared" si="2"/>
        <v>3511</v>
      </c>
      <c r="J8" s="13">
        <f t="shared" si="2"/>
        <v>3392</v>
      </c>
      <c r="K8" s="13">
        <f t="shared" si="2"/>
        <v>7302</v>
      </c>
      <c r="L8" s="13">
        <f t="shared" si="1"/>
        <v>60174</v>
      </c>
      <c r="M8"/>
    </row>
    <row r="9" spans="1:13" ht="17.25" customHeight="1">
      <c r="A9" s="14" t="s">
        <v>18</v>
      </c>
      <c r="B9" s="15">
        <v>3599</v>
      </c>
      <c r="C9" s="15">
        <v>3748</v>
      </c>
      <c r="D9" s="15">
        <v>12274</v>
      </c>
      <c r="E9" s="15">
        <v>9397</v>
      </c>
      <c r="F9" s="15">
        <v>8849</v>
      </c>
      <c r="G9" s="15">
        <v>5560</v>
      </c>
      <c r="H9" s="15">
        <v>2456</v>
      </c>
      <c r="I9" s="15">
        <v>3511</v>
      </c>
      <c r="J9" s="15">
        <v>3392</v>
      </c>
      <c r="K9" s="15">
        <v>7302</v>
      </c>
      <c r="L9" s="13">
        <f t="shared" si="1"/>
        <v>60088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84</v>
      </c>
      <c r="I10" s="15">
        <v>0</v>
      </c>
      <c r="J10" s="15">
        <v>0</v>
      </c>
      <c r="K10" s="15">
        <v>0</v>
      </c>
      <c r="L10" s="13">
        <f t="shared" si="1"/>
        <v>86</v>
      </c>
      <c r="M10"/>
    </row>
    <row r="11" spans="1:13" ht="17.25" customHeight="1">
      <c r="A11" s="12" t="s">
        <v>70</v>
      </c>
      <c r="B11" s="15">
        <v>44594</v>
      </c>
      <c r="C11" s="15">
        <v>58785</v>
      </c>
      <c r="D11" s="15">
        <v>185264</v>
      </c>
      <c r="E11" s="15">
        <v>151634</v>
      </c>
      <c r="F11" s="15">
        <v>166036</v>
      </c>
      <c r="G11" s="15">
        <v>74830</v>
      </c>
      <c r="H11" s="15">
        <v>40018</v>
      </c>
      <c r="I11" s="15">
        <v>72440</v>
      </c>
      <c r="J11" s="15">
        <v>48877</v>
      </c>
      <c r="K11" s="15">
        <v>126126</v>
      </c>
      <c r="L11" s="13">
        <f t="shared" si="1"/>
        <v>968604</v>
      </c>
      <c r="M11" s="60"/>
    </row>
    <row r="12" spans="1:13" ht="17.25" customHeight="1">
      <c r="A12" s="14" t="s">
        <v>82</v>
      </c>
      <c r="B12" s="15">
        <v>5280</v>
      </c>
      <c r="C12" s="15">
        <v>4941</v>
      </c>
      <c r="D12" s="15">
        <v>16283</v>
      </c>
      <c r="E12" s="15">
        <v>15844</v>
      </c>
      <c r="F12" s="15">
        <v>15054</v>
      </c>
      <c r="G12" s="15">
        <v>7636</v>
      </c>
      <c r="H12" s="15">
        <v>3770</v>
      </c>
      <c r="I12" s="15">
        <v>4105</v>
      </c>
      <c r="J12" s="15">
        <v>3633</v>
      </c>
      <c r="K12" s="15">
        <v>8256</v>
      </c>
      <c r="L12" s="13">
        <f t="shared" si="1"/>
        <v>84802</v>
      </c>
      <c r="M12" s="60"/>
    </row>
    <row r="13" spans="1:13" ht="17.25" customHeight="1">
      <c r="A13" s="14" t="s">
        <v>71</v>
      </c>
      <c r="B13" s="15">
        <f>+B11-B12</f>
        <v>39314</v>
      </c>
      <c r="C13" s="15">
        <f aca="true" t="shared" si="3" ref="C13:K13">+C11-C12</f>
        <v>53844</v>
      </c>
      <c r="D13" s="15">
        <f t="shared" si="3"/>
        <v>168981</v>
      </c>
      <c r="E13" s="15">
        <f t="shared" si="3"/>
        <v>135790</v>
      </c>
      <c r="F13" s="15">
        <f t="shared" si="3"/>
        <v>150982</v>
      </c>
      <c r="G13" s="15">
        <f t="shared" si="3"/>
        <v>67194</v>
      </c>
      <c r="H13" s="15">
        <f t="shared" si="3"/>
        <v>36248</v>
      </c>
      <c r="I13" s="15">
        <f t="shared" si="3"/>
        <v>68335</v>
      </c>
      <c r="J13" s="15">
        <f t="shared" si="3"/>
        <v>45244</v>
      </c>
      <c r="K13" s="15">
        <f t="shared" si="3"/>
        <v>117870</v>
      </c>
      <c r="L13" s="13">
        <f t="shared" si="1"/>
        <v>883802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1.244290635268152</v>
      </c>
      <c r="C18" s="22">
        <v>1.19477001173178</v>
      </c>
      <c r="D18" s="22">
        <v>1.08934108006696</v>
      </c>
      <c r="E18" s="22">
        <v>1.116312039956504</v>
      </c>
      <c r="F18" s="22">
        <v>1.233984897283092</v>
      </c>
      <c r="G18" s="22">
        <v>1.150003903576203</v>
      </c>
      <c r="H18" s="22">
        <v>1.069867480861793</v>
      </c>
      <c r="I18" s="22">
        <v>1.132768047738803</v>
      </c>
      <c r="J18" s="22">
        <v>1.250491688748731</v>
      </c>
      <c r="K18" s="22">
        <v>1.14536895981419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475184.14</v>
      </c>
      <c r="C20" s="25">
        <f aca="true" t="shared" si="4" ref="C20:K20">SUM(C21:C30)</f>
        <v>319740.56999999995</v>
      </c>
      <c r="D20" s="25">
        <f t="shared" si="4"/>
        <v>1108028.8900000001</v>
      </c>
      <c r="E20" s="25">
        <f t="shared" si="4"/>
        <v>929597.1199999999</v>
      </c>
      <c r="F20" s="25">
        <f t="shared" si="4"/>
        <v>990774.8099999999</v>
      </c>
      <c r="G20" s="25">
        <f t="shared" si="4"/>
        <v>467631.57</v>
      </c>
      <c r="H20" s="25">
        <f t="shared" si="4"/>
        <v>254764.34</v>
      </c>
      <c r="I20" s="25">
        <f t="shared" si="4"/>
        <v>391879.8399999999</v>
      </c>
      <c r="J20" s="25">
        <f t="shared" si="4"/>
        <v>326206.72000000003</v>
      </c>
      <c r="K20" s="25">
        <f t="shared" si="4"/>
        <v>618153.6799999999</v>
      </c>
      <c r="L20" s="25">
        <f>SUM(B20:K20)</f>
        <v>5881961.679999999</v>
      </c>
      <c r="M20"/>
    </row>
    <row r="21" spans="1:13" ht="17.25" customHeight="1">
      <c r="A21" s="26" t="s">
        <v>22</v>
      </c>
      <c r="B21" s="56">
        <f>ROUND((B15+B16)*B7,2)</f>
        <v>353112.62</v>
      </c>
      <c r="C21" s="56">
        <f aca="true" t="shared" si="5" ref="C21:K21">ROUND((C15+C16)*C7,2)</f>
        <v>257967.38</v>
      </c>
      <c r="D21" s="56">
        <f t="shared" si="5"/>
        <v>969891.83</v>
      </c>
      <c r="E21" s="56">
        <f t="shared" si="5"/>
        <v>800876.55</v>
      </c>
      <c r="F21" s="56">
        <f t="shared" si="5"/>
        <v>768514.64</v>
      </c>
      <c r="G21" s="56">
        <f t="shared" si="5"/>
        <v>388436.44</v>
      </c>
      <c r="H21" s="56">
        <f t="shared" si="5"/>
        <v>226514.96</v>
      </c>
      <c r="I21" s="56">
        <f t="shared" si="5"/>
        <v>335164.17</v>
      </c>
      <c r="J21" s="56">
        <f t="shared" si="5"/>
        <v>248413.65</v>
      </c>
      <c r="K21" s="56">
        <f t="shared" si="5"/>
        <v>517834.07</v>
      </c>
      <c r="L21" s="33">
        <f aca="true" t="shared" si="6" ref="L21:L29">SUM(B21:K21)</f>
        <v>4866726.3100000005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86262.11</v>
      </c>
      <c r="C22" s="33">
        <f t="shared" si="7"/>
        <v>50244.31</v>
      </c>
      <c r="D22" s="33">
        <f t="shared" si="7"/>
        <v>86651.18</v>
      </c>
      <c r="E22" s="33">
        <f t="shared" si="7"/>
        <v>93151.59</v>
      </c>
      <c r="F22" s="33">
        <f t="shared" si="7"/>
        <v>179820.82</v>
      </c>
      <c r="G22" s="33">
        <f t="shared" si="7"/>
        <v>58266.98</v>
      </c>
      <c r="H22" s="33">
        <f t="shared" si="7"/>
        <v>15826.03</v>
      </c>
      <c r="I22" s="33">
        <f t="shared" si="7"/>
        <v>44499.09</v>
      </c>
      <c r="J22" s="33">
        <f t="shared" si="7"/>
        <v>62225.55</v>
      </c>
      <c r="K22" s="33">
        <f t="shared" si="7"/>
        <v>75277</v>
      </c>
      <c r="L22" s="33">
        <f t="shared" si="6"/>
        <v>752224.66</v>
      </c>
      <c r="M22"/>
    </row>
    <row r="23" spans="1:13" ht="17.25" customHeight="1">
      <c r="A23" s="27" t="s">
        <v>24</v>
      </c>
      <c r="B23" s="33">
        <v>963.5</v>
      </c>
      <c r="C23" s="33">
        <v>8928.44</v>
      </c>
      <c r="D23" s="33">
        <v>45214.14</v>
      </c>
      <c r="E23" s="33">
        <v>29809.53</v>
      </c>
      <c r="F23" s="33">
        <v>36519.01</v>
      </c>
      <c r="G23" s="33">
        <v>19783.7</v>
      </c>
      <c r="H23" s="33">
        <v>9932.7</v>
      </c>
      <c r="I23" s="33">
        <v>9465.47</v>
      </c>
      <c r="J23" s="33">
        <v>10983.9</v>
      </c>
      <c r="K23" s="33">
        <v>19912.34</v>
      </c>
      <c r="L23" s="33">
        <f t="shared" si="6"/>
        <v>191512.73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596.51</v>
      </c>
      <c r="C26" s="33">
        <v>402.37</v>
      </c>
      <c r="D26" s="33">
        <v>1392.8</v>
      </c>
      <c r="E26" s="33">
        <v>1167.7</v>
      </c>
      <c r="F26" s="33">
        <v>1246.49</v>
      </c>
      <c r="G26" s="33">
        <v>588.07</v>
      </c>
      <c r="H26" s="33">
        <v>320.77</v>
      </c>
      <c r="I26" s="33">
        <v>492.41</v>
      </c>
      <c r="J26" s="33">
        <v>410.81</v>
      </c>
      <c r="K26" s="33">
        <v>776.59</v>
      </c>
      <c r="L26" s="33">
        <f t="shared" si="6"/>
        <v>7394.5199999999995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353.09</v>
      </c>
      <c r="K27" s="33">
        <v>476.14</v>
      </c>
      <c r="L27" s="33">
        <f t="shared" si="6"/>
        <v>4500.01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31931.13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31931.13</v>
      </c>
      <c r="M29" s="60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-123549.19</v>
      </c>
      <c r="C32" s="33">
        <f t="shared" si="8"/>
        <v>-16491.2</v>
      </c>
      <c r="D32" s="33">
        <f t="shared" si="8"/>
        <v>-54005.6</v>
      </c>
      <c r="E32" s="33">
        <f t="shared" si="8"/>
        <v>-803307.1900000001</v>
      </c>
      <c r="F32" s="33">
        <f t="shared" si="8"/>
        <v>-38935.6</v>
      </c>
      <c r="G32" s="33">
        <f t="shared" si="8"/>
        <v>-24464</v>
      </c>
      <c r="H32" s="33">
        <f t="shared" si="8"/>
        <v>-17623.559999999998</v>
      </c>
      <c r="I32" s="33">
        <f t="shared" si="8"/>
        <v>-330448.4</v>
      </c>
      <c r="J32" s="33">
        <f t="shared" si="8"/>
        <v>-14924.8</v>
      </c>
      <c r="K32" s="33">
        <f t="shared" si="8"/>
        <v>-32128.8</v>
      </c>
      <c r="L32" s="33">
        <f aca="true" t="shared" si="9" ref="L32:L39">SUM(B32:K32)</f>
        <v>-1455878.3400000003</v>
      </c>
      <c r="M32"/>
    </row>
    <row r="33" spans="1:13" ht="18.75" customHeight="1">
      <c r="A33" s="27" t="s">
        <v>28</v>
      </c>
      <c r="B33" s="33">
        <f>B34+B35+B36+B37</f>
        <v>-15835.6</v>
      </c>
      <c r="C33" s="33">
        <f aca="true" t="shared" si="10" ref="C33:K33">C34+C35+C36+C37</f>
        <v>-16491.2</v>
      </c>
      <c r="D33" s="33">
        <f t="shared" si="10"/>
        <v>-54005.6</v>
      </c>
      <c r="E33" s="33">
        <f t="shared" si="10"/>
        <v>-41346.8</v>
      </c>
      <c r="F33" s="33">
        <f t="shared" si="10"/>
        <v>-38935.6</v>
      </c>
      <c r="G33" s="33">
        <f t="shared" si="10"/>
        <v>-24464</v>
      </c>
      <c r="H33" s="33">
        <f t="shared" si="10"/>
        <v>-10806.4</v>
      </c>
      <c r="I33" s="33">
        <f t="shared" si="10"/>
        <v>-15448.4</v>
      </c>
      <c r="J33" s="33">
        <f t="shared" si="10"/>
        <v>-14924.8</v>
      </c>
      <c r="K33" s="33">
        <f t="shared" si="10"/>
        <v>-32128.8</v>
      </c>
      <c r="L33" s="33">
        <f t="shared" si="9"/>
        <v>-264387.19999999995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-15835.6</v>
      </c>
      <c r="C34" s="33">
        <f t="shared" si="11"/>
        <v>-16491.2</v>
      </c>
      <c r="D34" s="33">
        <f t="shared" si="11"/>
        <v>-54005.6</v>
      </c>
      <c r="E34" s="33">
        <f t="shared" si="11"/>
        <v>-41346.8</v>
      </c>
      <c r="F34" s="33">
        <f t="shared" si="11"/>
        <v>-38935.6</v>
      </c>
      <c r="G34" s="33">
        <f t="shared" si="11"/>
        <v>-24464</v>
      </c>
      <c r="H34" s="33">
        <f t="shared" si="11"/>
        <v>-10806.4</v>
      </c>
      <c r="I34" s="33">
        <f t="shared" si="11"/>
        <v>-15448.4</v>
      </c>
      <c r="J34" s="33">
        <f t="shared" si="11"/>
        <v>-14924.8</v>
      </c>
      <c r="K34" s="33">
        <f t="shared" si="11"/>
        <v>-32128.8</v>
      </c>
      <c r="L34" s="33">
        <f t="shared" si="9"/>
        <v>-264387.19999999995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-761960.39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-1191491.1400000001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-1071000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351634.95</v>
      </c>
      <c r="C56" s="41">
        <f t="shared" si="16"/>
        <v>303249.36999999994</v>
      </c>
      <c r="D56" s="41">
        <f t="shared" si="16"/>
        <v>1054023.29</v>
      </c>
      <c r="E56" s="41">
        <f t="shared" si="16"/>
        <v>126289.92999999982</v>
      </c>
      <c r="F56" s="41">
        <f t="shared" si="16"/>
        <v>951839.21</v>
      </c>
      <c r="G56" s="41">
        <f t="shared" si="16"/>
        <v>443167.57</v>
      </c>
      <c r="H56" s="41">
        <f t="shared" si="16"/>
        <v>237140.78</v>
      </c>
      <c r="I56" s="41">
        <f t="shared" si="16"/>
        <v>61431.439999999886</v>
      </c>
      <c r="J56" s="41">
        <f t="shared" si="16"/>
        <v>311281.92000000004</v>
      </c>
      <c r="K56" s="41">
        <f t="shared" si="16"/>
        <v>586024.8799999999</v>
      </c>
      <c r="L56" s="42">
        <f t="shared" si="14"/>
        <v>4426083.339999999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351634.95</v>
      </c>
      <c r="C62" s="41">
        <f aca="true" t="shared" si="18" ref="C62:J62">SUM(C63:C74)</f>
        <v>303249.37</v>
      </c>
      <c r="D62" s="41">
        <f t="shared" si="18"/>
        <v>1054023.29</v>
      </c>
      <c r="E62" s="41">
        <f t="shared" si="18"/>
        <v>126289.93</v>
      </c>
      <c r="F62" s="41">
        <f t="shared" si="18"/>
        <v>951839.21</v>
      </c>
      <c r="G62" s="41">
        <f t="shared" si="18"/>
        <v>443167.57</v>
      </c>
      <c r="H62" s="41">
        <f t="shared" si="18"/>
        <v>237140.77</v>
      </c>
      <c r="I62" s="41">
        <f>SUM(I63:I79)</f>
        <v>61431.439999999886</v>
      </c>
      <c r="J62" s="41">
        <f t="shared" si="18"/>
        <v>311281.92000000004</v>
      </c>
      <c r="K62" s="41">
        <f>SUM(K63:K76)</f>
        <v>586024.88</v>
      </c>
      <c r="L62" s="46">
        <f>SUM(B62:K62)</f>
        <v>4426083.33</v>
      </c>
      <c r="M62" s="40"/>
    </row>
    <row r="63" spans="1:13" ht="18.75" customHeight="1">
      <c r="A63" s="47" t="s">
        <v>46</v>
      </c>
      <c r="B63" s="48">
        <f>+B56</f>
        <v>351634.95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351634.95</v>
      </c>
      <c r="M63"/>
    </row>
    <row r="64" spans="1:13" ht="18.75" customHeight="1">
      <c r="A64" s="47" t="s">
        <v>55</v>
      </c>
      <c r="B64" s="17">
        <v>0</v>
      </c>
      <c r="C64" s="48">
        <v>265707.1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265707.1</v>
      </c>
      <c r="M64"/>
    </row>
    <row r="65" spans="1:13" ht="18.75" customHeight="1">
      <c r="A65" s="47" t="s">
        <v>56</v>
      </c>
      <c r="B65" s="17">
        <v>0</v>
      </c>
      <c r="C65" s="48">
        <v>37542.27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37542.27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1054023.29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1054023.29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126289.93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126289.93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951839.21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951839.21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443167.57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443167.57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237140.77</v>
      </c>
      <c r="I70" s="17">
        <v>0</v>
      </c>
      <c r="J70" s="17">
        <v>0</v>
      </c>
      <c r="K70" s="17"/>
      <c r="L70" s="46">
        <f t="shared" si="19"/>
        <v>237140.77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f>+I56</f>
        <v>61431.439999999886</v>
      </c>
      <c r="J71" s="17">
        <v>0</v>
      </c>
      <c r="K71" s="17"/>
      <c r="L71" s="46">
        <f t="shared" si="19"/>
        <v>61431.439999999886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f>+J56</f>
        <v>311281.92000000004</v>
      </c>
      <c r="K72" s="17">
        <v>0</v>
      </c>
      <c r="L72" s="46">
        <f t="shared" si="19"/>
        <v>311281.92000000004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313113.09</v>
      </c>
      <c r="L73" s="46">
        <f t="shared" si="19"/>
        <v>313113.09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272911.79</v>
      </c>
      <c r="L74" s="46">
        <f t="shared" si="19"/>
        <v>272911.79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/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2023-12-08T18:26:25Z</dcterms:modified>
  <cp:category/>
  <cp:version/>
  <cp:contentType/>
  <cp:contentStatus/>
</cp:coreProperties>
</file>