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<sst xmlns="http://schemas.openxmlformats.org/spreadsheetml/2006/main" count="87" uniqueCount="86">
  <si>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</si>
  <si>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</si>
  <si>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</si>
  <si>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</si>
  <si>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</si>
  <si>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</si>
  <si>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</si>
  <si>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</si>
  <si>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</si>
  <si>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</si>
  <si>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</si>
  <si>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</si>
  <si>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</si>
  <si>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</si>
  <si>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</si>
  <si>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</si>
  <si>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</si>
  <si>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</si>
  <si>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</si>
  <si>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</si>
  <si>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</si>
  <si>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</si>
  <si>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</si>
  <si>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</si>
  <si>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</si>
  <si>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</si>
  <si>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</si>
  <si>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</si>
  <si>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</si>
  <si>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</si>
  <si>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</si>
  <si>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</si>
  <si>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</si>
  <si>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</si>
  <si>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</si>
  <si>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</si>
  <si>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</si>
  <si>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</si>
  <si>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</si>
  <si>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</si>
  <si>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</si>
  <si>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</si>
  <si>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</si>
  <si>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</si>
  <si>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</si>
  <si>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</si>
  <si>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</si>
  <si>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</si>
  <si>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</si>
  <si>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</si>
  <si>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</si>
  <si>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</si>
  <si>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</si>
  <si>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</si>
  <si>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</si>
  <si>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</si>
  <si>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</si>
  <si>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</si>
  <si>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</si>
  <si>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</si>
  <si>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</si>
  <si>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</si>
  <si>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</si>
  <si>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</si>
  <si>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</si>
  <si>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</si>
  <si>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</si>
  <si>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</si>
  <si>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</si>
  <si>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</si>
  <si>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</si>
  <si>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</si>
  <si>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</si>
  <si>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</si>
  <si>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</si>
  <si>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</si>
  <si>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</si>
  <si>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</si>
  <si>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</si>
  <si>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</si>
  <si>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</si>
  <si>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</si>
  <si>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</si>
  <si>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</si>
  <si>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08/11/23 - VENCIMENTO 16/11/23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</si>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</sst>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92893</v>
      </c>
      <c r="C7" s="10">
        <f aca="true" t="shared" si="0" ref="C7:K7">C8+C11</f>
        <v>119271</v>
      </c>
      <c r="D7" s="10">
        <f t="shared" si="0"/>
        <v>350489</v>
      </c>
      <c r="E7" s="10">
        <f t="shared" si="0"/>
        <v>283128</v>
      </c>
      <c r="F7" s="10">
        <f t="shared" si="0"/>
        <v>298692</v>
      </c>
      <c r="G7" s="10">
        <f t="shared" si="0"/>
        <v>163501</v>
      </c>
      <c r="H7" s="10">
        <f t="shared" si="0"/>
        <v>94402</v>
      </c>
      <c r="I7" s="10">
        <f t="shared" si="0"/>
        <v>127113</v>
      </c>
      <c r="J7" s="10">
        <f t="shared" si="0"/>
        <v>132513</v>
      </c>
      <c r="K7" s="10">
        <f t="shared" si="0"/>
        <v>233573</v>
      </c>
      <c r="L7" s="10">
        <f aca="true" t="shared" si="1" ref="L7:L13">SUM(B7:K7)</f>
        <v>1895575</v>
      </c>
      <c r="M7" s="11"/>
    </row>
    <row r="8" spans="1:13" ht="17.25" customHeight="1">
      <c r="A8" s="12" t="s">
        <v>81</v>
      </c>
      <c r="B8" s="13">
        <f>B9+B10</f>
        <v>4962</v>
      </c>
      <c r="C8" s="13">
        <f aca="true" t="shared" si="2" ref="C8:K8">C9+C10</f>
        <v>5336</v>
      </c>
      <c r="D8" s="13">
        <f t="shared" si="2"/>
        <v>16200</v>
      </c>
      <c r="E8" s="13">
        <f t="shared" si="2"/>
        <v>11604</v>
      </c>
      <c r="F8" s="13">
        <f t="shared" si="2"/>
        <v>10776</v>
      </c>
      <c r="G8" s="13">
        <f t="shared" si="2"/>
        <v>8358</v>
      </c>
      <c r="H8" s="13">
        <f t="shared" si="2"/>
        <v>4340</v>
      </c>
      <c r="I8" s="13">
        <f t="shared" si="2"/>
        <v>4443</v>
      </c>
      <c r="J8" s="13">
        <f t="shared" si="2"/>
        <v>6799</v>
      </c>
      <c r="K8" s="13">
        <f t="shared" si="2"/>
        <v>10420</v>
      </c>
      <c r="L8" s="13">
        <f t="shared" si="1"/>
        <v>83238</v>
      </c>
      <c r="M8"/>
    </row>
    <row r="9" spans="1:13" ht="17.25" customHeight="1">
      <c r="A9" s="14" t="s">
        <v>18</v>
      </c>
      <c r="B9" s="15">
        <v>4958</v>
      </c>
      <c r="C9" s="15">
        <v>5336</v>
      </c>
      <c r="D9" s="15">
        <v>16200</v>
      </c>
      <c r="E9" s="15">
        <v>11601</v>
      </c>
      <c r="F9" s="15">
        <v>10776</v>
      </c>
      <c r="G9" s="15">
        <v>8358</v>
      </c>
      <c r="H9" s="15">
        <v>4239</v>
      </c>
      <c r="I9" s="15">
        <v>4443</v>
      </c>
      <c r="J9" s="15">
        <v>6799</v>
      </c>
      <c r="K9" s="15">
        <v>10420</v>
      </c>
      <c r="L9" s="13">
        <f t="shared" si="1"/>
        <v>83130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3</v>
      </c>
      <c r="F10" s="15">
        <v>0</v>
      </c>
      <c r="G10" s="15">
        <v>0</v>
      </c>
      <c r="H10" s="15">
        <v>101</v>
      </c>
      <c r="I10" s="15">
        <v>0</v>
      </c>
      <c r="J10" s="15">
        <v>0</v>
      </c>
      <c r="K10" s="15">
        <v>0</v>
      </c>
      <c r="L10" s="13">
        <f t="shared" si="1"/>
        <v>108</v>
      </c>
      <c r="M10"/>
    </row>
    <row r="11" spans="1:13" ht="17.25" customHeight="1">
      <c r="A11" s="12" t="s">
        <v>70</v>
      </c>
      <c r="B11" s="15">
        <v>87931</v>
      </c>
      <c r="C11" s="15">
        <v>113935</v>
      </c>
      <c r="D11" s="15">
        <v>334289</v>
      </c>
      <c r="E11" s="15">
        <v>271524</v>
      </c>
      <c r="F11" s="15">
        <v>287916</v>
      </c>
      <c r="G11" s="15">
        <v>155143</v>
      </c>
      <c r="H11" s="15">
        <v>90062</v>
      </c>
      <c r="I11" s="15">
        <v>122670</v>
      </c>
      <c r="J11" s="15">
        <v>125714</v>
      </c>
      <c r="K11" s="15">
        <v>223153</v>
      </c>
      <c r="L11" s="13">
        <f t="shared" si="1"/>
        <v>1812337</v>
      </c>
      <c r="M11" s="60"/>
    </row>
    <row r="12" spans="1:13" ht="17.25" customHeight="1">
      <c r="A12" s="14" t="s">
        <v>82</v>
      </c>
      <c r="B12" s="15">
        <v>10500</v>
      </c>
      <c r="C12" s="15">
        <v>8622</v>
      </c>
      <c r="D12" s="15">
        <v>29480</v>
      </c>
      <c r="E12" s="15">
        <v>28165</v>
      </c>
      <c r="F12" s="15">
        <v>26402</v>
      </c>
      <c r="G12" s="15">
        <v>14624</v>
      </c>
      <c r="H12" s="15">
        <v>8439</v>
      </c>
      <c r="I12" s="15">
        <v>7321</v>
      </c>
      <c r="J12" s="15">
        <v>8811</v>
      </c>
      <c r="K12" s="15">
        <v>15244</v>
      </c>
      <c r="L12" s="13">
        <f t="shared" si="1"/>
        <v>157608</v>
      </c>
      <c r="M12" s="60"/>
    </row>
    <row r="13" spans="1:13" ht="17.25" customHeight="1">
      <c r="A13" s="14" t="s">
        <v>71</v>
      </c>
      <c r="B13" s="15">
        <f>+B11-B12</f>
        <v>77431</v>
      </c>
      <c r="C13" s="15">
        <f aca="true" t="shared" si="3" ref="C13:K13">+C11-C12</f>
        <v>105313</v>
      </c>
      <c r="D13" s="15">
        <f t="shared" si="3"/>
        <v>304809</v>
      </c>
      <c r="E13" s="15">
        <f t="shared" si="3"/>
        <v>243359</v>
      </c>
      <c r="F13" s="15">
        <f t="shared" si="3"/>
        <v>261514</v>
      </c>
      <c r="G13" s="15">
        <f t="shared" si="3"/>
        <v>140519</v>
      </c>
      <c r="H13" s="15">
        <f t="shared" si="3"/>
        <v>81623</v>
      </c>
      <c r="I13" s="15">
        <f t="shared" si="3"/>
        <v>115349</v>
      </c>
      <c r="J13" s="15">
        <f t="shared" si="3"/>
        <v>116903</v>
      </c>
      <c r="K13" s="15">
        <f t="shared" si="3"/>
        <v>207909</v>
      </c>
      <c r="L13" s="13">
        <f t="shared" si="1"/>
        <v>1654729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1.211972756734202</v>
      </c>
      <c r="C18" s="22">
        <v>1.149019855168985</v>
      </c>
      <c r="D18" s="22">
        <v>1.059636531174128</v>
      </c>
      <c r="E18" s="22">
        <v>1.070191605492502</v>
      </c>
      <c r="F18" s="22">
        <v>1.163086722312504</v>
      </c>
      <c r="G18" s="22">
        <v>1.147781393909387</v>
      </c>
      <c r="H18" s="22">
        <v>1.04326149055456</v>
      </c>
      <c r="I18" s="22">
        <v>1.162473605473371</v>
      </c>
      <c r="J18" s="22">
        <v>1.238442279156263</v>
      </c>
      <c r="K18" s="22">
        <v>1.098993335633454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862482.0599999999</v>
      </c>
      <c r="C20" s="25">
        <f aca="true" t="shared" si="4" ref="C20:K20">SUM(C21:C30)</f>
        <v>583155.23</v>
      </c>
      <c r="D20" s="25">
        <f t="shared" si="4"/>
        <v>1899101.15</v>
      </c>
      <c r="E20" s="25">
        <f t="shared" si="4"/>
        <v>1550616.5799999998</v>
      </c>
      <c r="F20" s="25">
        <f t="shared" si="4"/>
        <v>1589642.1500000004</v>
      </c>
      <c r="G20" s="25">
        <f t="shared" si="4"/>
        <v>941582.9799999999</v>
      </c>
      <c r="H20" s="25">
        <f t="shared" si="4"/>
        <v>546628.2100000002</v>
      </c>
      <c r="I20" s="25">
        <f t="shared" si="4"/>
        <v>669834.45</v>
      </c>
      <c r="J20" s="25">
        <f t="shared" si="4"/>
        <v>806973.0999999999</v>
      </c>
      <c r="K20" s="25">
        <f t="shared" si="4"/>
        <v>1028769.28</v>
      </c>
      <c r="L20" s="25">
        <f>SUM(B20:K20)</f>
        <v>10478785.189999998</v>
      </c>
      <c r="M20"/>
    </row>
    <row r="21" spans="1:13" ht="17.25" customHeight="1">
      <c r="A21" s="26" t="s">
        <v>22</v>
      </c>
      <c r="B21" s="56">
        <f>ROUND((B15+B16)*B7,2)</f>
        <v>680617.72</v>
      </c>
      <c r="C21" s="56">
        <f aca="true" t="shared" si="5" ref="C21:K21">ROUND((C15+C16)*C7,2)</f>
        <v>492028.66</v>
      </c>
      <c r="D21" s="56">
        <f t="shared" si="5"/>
        <v>1720865.94</v>
      </c>
      <c r="E21" s="56">
        <f t="shared" si="5"/>
        <v>1408108.8</v>
      </c>
      <c r="F21" s="56">
        <f t="shared" si="5"/>
        <v>1312572.12</v>
      </c>
      <c r="G21" s="56">
        <f t="shared" si="5"/>
        <v>790020.48</v>
      </c>
      <c r="H21" s="56">
        <f t="shared" si="5"/>
        <v>502454.65</v>
      </c>
      <c r="I21" s="56">
        <f t="shared" si="5"/>
        <v>560936.96</v>
      </c>
      <c r="J21" s="56">
        <f t="shared" si="5"/>
        <v>629781.28</v>
      </c>
      <c r="K21" s="56">
        <f t="shared" si="5"/>
        <v>906496.81</v>
      </c>
      <c r="L21" s="33">
        <f aca="true" t="shared" si="6" ref="L21:L29">SUM(B21:K21)</f>
        <v>9003883.420000002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144272.41</v>
      </c>
      <c r="C22" s="33">
        <f t="shared" si="7"/>
        <v>73322.04</v>
      </c>
      <c r="D22" s="33">
        <f t="shared" si="7"/>
        <v>102626.48</v>
      </c>
      <c r="E22" s="33">
        <f t="shared" si="7"/>
        <v>98837.42</v>
      </c>
      <c r="F22" s="33">
        <f t="shared" si="7"/>
        <v>214063.08</v>
      </c>
      <c r="G22" s="33">
        <f t="shared" si="7"/>
        <v>116750.33</v>
      </c>
      <c r="H22" s="33">
        <f t="shared" si="7"/>
        <v>21736.94</v>
      </c>
      <c r="I22" s="33">
        <f t="shared" si="7"/>
        <v>91137.45</v>
      </c>
      <c r="J22" s="33">
        <f t="shared" si="7"/>
        <v>150166.48</v>
      </c>
      <c r="K22" s="33">
        <f t="shared" si="7"/>
        <v>89737.14</v>
      </c>
      <c r="L22" s="33">
        <f t="shared" si="6"/>
        <v>1102649.7699999998</v>
      </c>
      <c r="M22"/>
    </row>
    <row r="23" spans="1:13" ht="17.25" customHeight="1">
      <c r="A23" s="27" t="s">
        <v>24</v>
      </c>
      <c r="B23" s="33">
        <v>2553.69</v>
      </c>
      <c r="C23" s="33">
        <v>15159.07</v>
      </c>
      <c r="D23" s="33">
        <v>69277.9</v>
      </c>
      <c r="E23" s="33">
        <v>37891.21</v>
      </c>
      <c r="F23" s="33">
        <v>57117.56</v>
      </c>
      <c r="G23" s="33">
        <v>33535.47</v>
      </c>
      <c r="H23" s="33">
        <v>19847.49</v>
      </c>
      <c r="I23" s="33">
        <v>14989.24</v>
      </c>
      <c r="J23" s="33">
        <v>22236.32</v>
      </c>
      <c r="K23" s="33">
        <v>27393.8</v>
      </c>
      <c r="L23" s="33">
        <f t="shared" si="6"/>
        <v>300001.74999999994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661.23</v>
      </c>
      <c r="C26" s="33">
        <v>447.39</v>
      </c>
      <c r="D26" s="33">
        <v>1451.89</v>
      </c>
      <c r="E26" s="33">
        <v>1187.4</v>
      </c>
      <c r="F26" s="33">
        <v>1215.54</v>
      </c>
      <c r="G26" s="33">
        <v>720.32</v>
      </c>
      <c r="H26" s="33">
        <v>419.25</v>
      </c>
      <c r="I26" s="33">
        <v>512.1</v>
      </c>
      <c r="J26" s="33">
        <v>616.21</v>
      </c>
      <c r="K26" s="33">
        <v>787.85</v>
      </c>
      <c r="L26" s="33">
        <f t="shared" si="6"/>
        <v>8019.180000000001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32058.74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32058.74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-151528.79</v>
      </c>
      <c r="C32" s="33">
        <f t="shared" si="8"/>
        <v>-40728.4</v>
      </c>
      <c r="D32" s="33">
        <f t="shared" si="8"/>
        <v>-132530</v>
      </c>
      <c r="E32" s="33">
        <f t="shared" si="8"/>
        <v>-111754.78999999989</v>
      </c>
      <c r="F32" s="33">
        <f t="shared" si="8"/>
        <v>-116414.4</v>
      </c>
      <c r="G32" s="33">
        <f t="shared" si="8"/>
        <v>-63025.2</v>
      </c>
      <c r="H32" s="33">
        <f t="shared" si="8"/>
        <v>-43968.759999999995</v>
      </c>
      <c r="I32" s="33">
        <f t="shared" si="8"/>
        <v>-51264.8</v>
      </c>
      <c r="J32" s="33">
        <f t="shared" si="8"/>
        <v>-49415.6</v>
      </c>
      <c r="K32" s="33">
        <f t="shared" si="8"/>
        <v>-83348</v>
      </c>
      <c r="L32" s="33">
        <f aca="true" t="shared" si="9" ref="L32:L39">SUM(B32:K32)</f>
        <v>-843978.7399999999</v>
      </c>
      <c r="M32"/>
    </row>
    <row r="33" spans="1:13" ht="18.75" customHeight="1">
      <c r="A33" s="27" t="s">
        <v>28</v>
      </c>
      <c r="B33" s="33">
        <f>B34+B35+B36+B37</f>
        <v>-21815.2</v>
      </c>
      <c r="C33" s="33">
        <f aca="true" t="shared" si="10" ref="C33:K33">C34+C35+C36+C37</f>
        <v>-23478.4</v>
      </c>
      <c r="D33" s="33">
        <f t="shared" si="10"/>
        <v>-71280</v>
      </c>
      <c r="E33" s="33">
        <f t="shared" si="10"/>
        <v>-51044.4</v>
      </c>
      <c r="F33" s="33">
        <f t="shared" si="10"/>
        <v>-47414.4</v>
      </c>
      <c r="G33" s="33">
        <f t="shared" si="10"/>
        <v>-36775.2</v>
      </c>
      <c r="H33" s="33">
        <f t="shared" si="10"/>
        <v>-18651.6</v>
      </c>
      <c r="I33" s="33">
        <f t="shared" si="10"/>
        <v>-27514.800000000003</v>
      </c>
      <c r="J33" s="33">
        <f t="shared" si="10"/>
        <v>-29915.6</v>
      </c>
      <c r="K33" s="33">
        <f t="shared" si="10"/>
        <v>-45848</v>
      </c>
      <c r="L33" s="33">
        <f t="shared" si="9"/>
        <v>-373737.5999999999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-21815.2</v>
      </c>
      <c r="C34" s="33">
        <f t="shared" si="11"/>
        <v>-23478.4</v>
      </c>
      <c r="D34" s="33">
        <f t="shared" si="11"/>
        <v>-71280</v>
      </c>
      <c r="E34" s="33">
        <f t="shared" si="11"/>
        <v>-51044.4</v>
      </c>
      <c r="F34" s="33">
        <f t="shared" si="11"/>
        <v>-47414.4</v>
      </c>
      <c r="G34" s="33">
        <f t="shared" si="11"/>
        <v>-36775.2</v>
      </c>
      <c r="H34" s="33">
        <f t="shared" si="11"/>
        <v>-18651.6</v>
      </c>
      <c r="I34" s="33">
        <f t="shared" si="11"/>
        <v>-19549.2</v>
      </c>
      <c r="J34" s="33">
        <f t="shared" si="11"/>
        <v>-29915.6</v>
      </c>
      <c r="K34" s="33">
        <f t="shared" si="11"/>
        <v>-45848</v>
      </c>
      <c r="L34" s="33">
        <f t="shared" si="9"/>
        <v>-365771.99999999994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-7965.6</v>
      </c>
      <c r="J37" s="17">
        <v>0</v>
      </c>
      <c r="K37" s="17">
        <v>0</v>
      </c>
      <c r="L37" s="33">
        <f t="shared" si="9"/>
        <v>-7965.6</v>
      </c>
      <c r="M37"/>
    </row>
    <row r="38" spans="1:13" s="36" customFormat="1" ht="18.75" customHeight="1">
      <c r="A38" s="27" t="s">
        <v>32</v>
      </c>
      <c r="B38" s="38">
        <f>SUM(B39:B50)</f>
        <v>-129713.59</v>
      </c>
      <c r="C38" s="38">
        <f aca="true" t="shared" si="12" ref="C38:K38">SUM(C39:C50)</f>
        <v>-17250</v>
      </c>
      <c r="D38" s="38">
        <f t="shared" si="12"/>
        <v>-61250</v>
      </c>
      <c r="E38" s="38">
        <f t="shared" si="12"/>
        <v>-60710.3899999999</v>
      </c>
      <c r="F38" s="38">
        <f t="shared" si="12"/>
        <v>-69000</v>
      </c>
      <c r="G38" s="38">
        <f t="shared" si="12"/>
        <v>-26250</v>
      </c>
      <c r="H38" s="38">
        <f t="shared" si="12"/>
        <v>-25317.16</v>
      </c>
      <c r="I38" s="38">
        <f t="shared" si="12"/>
        <v>-23750</v>
      </c>
      <c r="J38" s="38">
        <f t="shared" si="12"/>
        <v>-19500</v>
      </c>
      <c r="K38" s="38">
        <f t="shared" si="12"/>
        <v>-37500</v>
      </c>
      <c r="L38" s="33">
        <f t="shared" si="9"/>
        <v>-470241.13999999984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-22000</v>
      </c>
      <c r="C48" s="17">
        <v>-17250</v>
      </c>
      <c r="D48" s="17">
        <v>-61250</v>
      </c>
      <c r="E48" s="17">
        <v>-1233750</v>
      </c>
      <c r="F48" s="17">
        <v>-69000</v>
      </c>
      <c r="G48" s="17">
        <v>-26250</v>
      </c>
      <c r="H48" s="17">
        <v>-18500</v>
      </c>
      <c r="I48" s="17">
        <v>-559250</v>
      </c>
      <c r="J48" s="17">
        <v>-19500</v>
      </c>
      <c r="K48" s="17">
        <v>-37500</v>
      </c>
      <c r="L48" s="17">
        <f>SUM(B48:K48)</f>
        <v>-2064250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710953.2699999999</v>
      </c>
      <c r="C56" s="41">
        <f t="shared" si="16"/>
        <v>542426.83</v>
      </c>
      <c r="D56" s="41">
        <f t="shared" si="16"/>
        <v>1766571.15</v>
      </c>
      <c r="E56" s="41">
        <f t="shared" si="16"/>
        <v>1438861.79</v>
      </c>
      <c r="F56" s="41">
        <f t="shared" si="16"/>
        <v>1473227.7500000005</v>
      </c>
      <c r="G56" s="41">
        <f t="shared" si="16"/>
        <v>878557.7799999999</v>
      </c>
      <c r="H56" s="41">
        <f t="shared" si="16"/>
        <v>502659.4500000002</v>
      </c>
      <c r="I56" s="41">
        <f t="shared" si="16"/>
        <v>618569.6499999999</v>
      </c>
      <c r="J56" s="41">
        <f t="shared" si="16"/>
        <v>757557.4999999999</v>
      </c>
      <c r="K56" s="41">
        <f t="shared" si="16"/>
        <v>945421.28</v>
      </c>
      <c r="L56" s="42">
        <f t="shared" si="14"/>
        <v>9634806.450000001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710953.2699999999</v>
      </c>
      <c r="C62" s="41">
        <f aca="true" t="shared" si="18" ref="C62:J62">SUM(C63:C74)</f>
        <v>542426.8200000001</v>
      </c>
      <c r="D62" s="41">
        <f t="shared" si="18"/>
        <v>1766571.15</v>
      </c>
      <c r="E62" s="41">
        <f t="shared" si="18"/>
        <v>1438861.78</v>
      </c>
      <c r="F62" s="41">
        <f t="shared" si="18"/>
        <v>1473227.76</v>
      </c>
      <c r="G62" s="41">
        <f t="shared" si="18"/>
        <v>878557.78</v>
      </c>
      <c r="H62" s="41">
        <f t="shared" si="18"/>
        <v>502659.44</v>
      </c>
      <c r="I62" s="41">
        <f>SUM(I63:I79)</f>
        <v>618569.6499999999</v>
      </c>
      <c r="J62" s="41">
        <f t="shared" si="18"/>
        <v>757557.51</v>
      </c>
      <c r="K62" s="41">
        <f>SUM(K63:K76)</f>
        <v>945421.29</v>
      </c>
      <c r="L62" s="46">
        <f>SUM(B62:K62)</f>
        <v>9634806.45</v>
      </c>
      <c r="M62" s="40"/>
    </row>
    <row r="63" spans="1:13" ht="18.75" customHeight="1">
      <c r="A63" s="47" t="s">
        <v>46</v>
      </c>
      <c r="B63" s="48">
        <f>+B56</f>
        <v>710953.2699999999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710953.2699999999</v>
      </c>
      <c r="M63"/>
    </row>
    <row r="64" spans="1:13" ht="18.75" customHeight="1">
      <c r="A64" s="47" t="s">
        <v>55</v>
      </c>
      <c r="B64" s="17">
        <v>0</v>
      </c>
      <c r="C64" s="48">
        <v>475111.65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475111.65</v>
      </c>
      <c r="M64"/>
    </row>
    <row r="65" spans="1:13" ht="18.75" customHeight="1">
      <c r="A65" s="47" t="s">
        <v>56</v>
      </c>
      <c r="B65" s="17">
        <v>0</v>
      </c>
      <c r="C65" s="48">
        <v>67315.17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67315.17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1766571.15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1766571.15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1438861.78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1438861.78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1473227.76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1473227.76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878557.78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878557.78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502659.44</v>
      </c>
      <c r="I70" s="17">
        <f>+I55</f>
        <v>0</v>
      </c>
      <c r="J70" s="17">
        <v>0</v>
      </c>
      <c r="K70" s="17"/>
      <c r="L70" s="46">
        <f t="shared" si="19"/>
        <v>502659.44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618569.6499999999</v>
      </c>
      <c r="J71" s="17">
        <v>0</v>
      </c>
      <c r="K71" s="17"/>
      <c r="L71" s="46">
        <f t="shared" si="19"/>
        <v>618569.6499999999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757557.51</v>
      </c>
      <c r="K72" s="17">
        <v>0</v>
      </c>
      <c r="L72" s="46">
        <f t="shared" si="19"/>
        <v>757557.51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550896.99</v>
      </c>
      <c r="L73" s="46">
        <f t="shared" si="19"/>
        <v>550896.99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394524.3</v>
      </c>
      <c r="L74" s="46">
        <f t="shared" si="19"/>
        <v>394524.3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2023-12-08T18:24:30Z</dcterms:modified>
  <cp:category/>
  <cp:version/>
  <cp:contentType/>
  <cp:contentStatus/>
</cp:coreProperties>
</file>