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mar23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<sst xmlns="http://schemas.openxmlformats.org/spreadsheetml/2006/main" count="93" uniqueCount="90">
  <si>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</si>
  <si>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DE 01 A 31/03/23 - VENCIMENTO 08/03 A 10/04/23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</si>
  <si>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</si>
  <si>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</si>
  <si>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</si>
  <si>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</si>
  <si>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</si>
  <si>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</si>
  <si>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</si>
  <si>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</si>
  <si>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</si>
  <si>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</si>
  <si>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</si>
  <si>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</si>
  <si>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</si>
  <si>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</si>
  <si>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</si>
  <si>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</si>
  <si>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</si>
  <si>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</si>
  <si>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</si>
  <si>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</si>
  <si>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</si>
  <si>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</si>
  <si>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</si>
  <si>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</si>
  <si>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</si>
  <si>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</si>
  <si>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</si>
  <si>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</si>
  <si>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</si>
  <si>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</si>
  <si>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</si>
  <si>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</si>
  <si>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</si>
  <si>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</si>
  <si>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</si>
  <si>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</si>
  <si>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</si>
  <si>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</si>
  <si>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</si>
  <si>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</si>
  <si>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</si>
  <si>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</si>
  <si>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</si>
  <si>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</si>
  <si>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</si>
  <si>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</si>
  <si>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</si>
  <si>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</si>
  <si>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</si>
  <si>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</si>
  <si>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</si>
  <si>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</si>
  <si>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</si>
  <si>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</si>
  <si>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</si>
  <si>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</si>
  <si>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</si>
  <si>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</si>
  <si>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</si>
  <si>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</si>
  <si>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</si>
  <si>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</si>
  <si>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 (2)</t>
  </si>
  <si>
    <t>5.4. Revisão de Remuneração pelo Serviço Atende (1)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</si>
  <si>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</si>
  <si>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</si>
  <si>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</si>
  <si>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</si>
  <si>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</si>
  <si>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</si>
  <si>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</si>
  <si>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</si>
  <si>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</si>
  <si>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</si>
  <si>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</si>
  <si>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</si>
  <si>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</si>
  <si>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</si>
  <si>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</si>
  <si>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</si>
  <si>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</si>
  <si>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</si>
  <si>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</si>
  <si>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>¹ Tarifa combustível e fator de transição de agosto/22.</t>
  </si>
  <si>
    <t>¹ Revisão mensal de passageiros transportados, fator de transição e ar-condicionado, fev/23. Total de 686.476 passageiros revisão.</t>
  </si>
  <si>
    <t>¹ Rede da madrugada, Arla 32, equipamentos embarcados e fator de transição de fev.</t>
  </si>
  <si>
    <t>¹ Remuneração referente ao evento lollapalooza de 24 a 26/03/23 (D10).</t>
  </si>
  <si>
    <r>
      <rPr>
        <vertAlign val="superscript"/>
        <sz val="9"/>
        <color indexed="8"/>
        <rFont val="Arial"/>
        <family val="2"/>
      </rPr>
      <t xml:space="preserve">2 </t>
    </r>
    <r>
      <rPr>
        <sz val="11"/>
        <color theme="1"/>
        <rFont val="Arial"/>
        <family val="2"/>
      </rPr>
      <t>Revisão de remuneração do serviço atende, glosas de veículos e H.E., mês de janeiro/23.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</si>
</sst>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vertAlign val="superscript"/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1"/>
    </xf>
    <xf numFmtId="165" fontId="34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165" fontId="34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168" fontId="34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4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4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4" fillId="0" borderId="13" xfId="0" applyFont="1" applyFill="1" applyBorder="1" applyAlignment="1">
      <alignment horizontal="left" vertical="center" indent="2"/>
    </xf>
    <xf numFmtId="44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64" fontId="34" fillId="0" borderId="13" xfId="53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4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64" fontId="34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3" xfId="46" applyNumberFormat="1" applyFont="1" applyBorder="1" applyAlignment="1">
      <alignment vertical="center"/>
    </xf>
    <xf numFmtId="168" fontId="34" fillId="0" borderId="13" xfId="46" applyNumberFormat="1" applyFont="1" applyFill="1" applyBorder="1" applyAlignment="1">
      <alignment vertical="center"/>
    </xf>
    <xf numFmtId="44" fontId="34" fillId="0" borderId="13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1356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10619981</v>
      </c>
      <c r="C7" s="13">
        <f t="shared" si="0"/>
        <v>7380750</v>
      </c>
      <c r="D7" s="13">
        <f t="shared" si="0"/>
        <v>7134403</v>
      </c>
      <c r="E7" s="13">
        <f t="shared" si="0"/>
        <v>1854037</v>
      </c>
      <c r="F7" s="13">
        <f t="shared" si="0"/>
        <v>5787813</v>
      </c>
      <c r="G7" s="13">
        <f t="shared" si="0"/>
        <v>9992542</v>
      </c>
      <c r="H7" s="13">
        <f t="shared" si="0"/>
        <v>1163256</v>
      </c>
      <c r="I7" s="13">
        <f t="shared" si="0"/>
        <v>7403074</v>
      </c>
      <c r="J7" s="13">
        <f t="shared" si="0"/>
        <v>5963676</v>
      </c>
      <c r="K7" s="13">
        <f t="shared" si="0"/>
        <v>9617936</v>
      </c>
      <c r="L7" s="13">
        <f t="shared" si="0"/>
        <v>7209483</v>
      </c>
      <c r="M7" s="13">
        <f t="shared" si="0"/>
        <v>3512500</v>
      </c>
      <c r="N7" s="13">
        <f t="shared" si="0"/>
        <v>2245710</v>
      </c>
      <c r="O7" s="13">
        <f t="shared" si="0"/>
        <v>79885161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345276</v>
      </c>
      <c r="C8" s="15">
        <f t="shared" si="1"/>
        <v>354644</v>
      </c>
      <c r="D8" s="15">
        <f t="shared" si="1"/>
        <v>224603</v>
      </c>
      <c r="E8" s="15">
        <f t="shared" si="1"/>
        <v>54823</v>
      </c>
      <c r="F8" s="15">
        <f t="shared" si="1"/>
        <v>176015</v>
      </c>
      <c r="G8" s="15">
        <f t="shared" si="1"/>
        <v>288141</v>
      </c>
      <c r="H8" s="15">
        <f t="shared" si="1"/>
        <v>54557</v>
      </c>
      <c r="I8" s="15">
        <f t="shared" si="1"/>
        <v>387912</v>
      </c>
      <c r="J8" s="15">
        <f t="shared" si="1"/>
        <v>270966</v>
      </c>
      <c r="K8" s="15">
        <f t="shared" si="1"/>
        <v>226061</v>
      </c>
      <c r="L8" s="15">
        <f t="shared" si="1"/>
        <v>169783</v>
      </c>
      <c r="M8" s="15">
        <f t="shared" si="1"/>
        <v>137802</v>
      </c>
      <c r="N8" s="15">
        <f t="shared" si="1"/>
        <v>106117</v>
      </c>
      <c r="O8" s="15">
        <f t="shared" si="1"/>
        <v>2796700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345276</v>
      </c>
      <c r="C9" s="15">
        <v>354644</v>
      </c>
      <c r="D9" s="15">
        <v>224603</v>
      </c>
      <c r="E9" s="15">
        <v>54823</v>
      </c>
      <c r="F9" s="15">
        <v>176015</v>
      </c>
      <c r="G9" s="15">
        <v>288141</v>
      </c>
      <c r="H9" s="15">
        <v>54557</v>
      </c>
      <c r="I9" s="15">
        <v>387912</v>
      </c>
      <c r="J9" s="15">
        <v>270966</v>
      </c>
      <c r="K9" s="15">
        <v>225643</v>
      </c>
      <c r="L9" s="15">
        <v>169783</v>
      </c>
      <c r="M9" s="15">
        <v>137687</v>
      </c>
      <c r="N9" s="15">
        <v>105827</v>
      </c>
      <c r="O9" s="15">
        <f>SUM(B9:N9)</f>
        <v>2795877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418</v>
      </c>
      <c r="L10" s="17">
        <v>0</v>
      </c>
      <c r="M10" s="17">
        <v>115</v>
      </c>
      <c r="N10" s="17">
        <v>290</v>
      </c>
      <c r="O10" s="15">
        <f>SUM(B10:N10)</f>
        <v>823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10274705</v>
      </c>
      <c r="C11" s="17">
        <v>7026106</v>
      </c>
      <c r="D11" s="17">
        <v>6909800</v>
      </c>
      <c r="E11" s="17">
        <v>1799214</v>
      </c>
      <c r="F11" s="17">
        <v>5611798</v>
      </c>
      <c r="G11" s="17">
        <v>9704401</v>
      </c>
      <c r="H11" s="17">
        <v>1108699</v>
      </c>
      <c r="I11" s="17">
        <v>7015162</v>
      </c>
      <c r="J11" s="17">
        <v>5692710</v>
      </c>
      <c r="K11" s="17">
        <v>9391875</v>
      </c>
      <c r="L11" s="17">
        <v>7039700</v>
      </c>
      <c r="M11" s="17">
        <v>3374698</v>
      </c>
      <c r="N11" s="17">
        <v>2139593</v>
      </c>
      <c r="O11" s="15">
        <f>SUM(B11:N11)</f>
        <v>77088461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727744</v>
      </c>
      <c r="C12" s="17">
        <v>638438</v>
      </c>
      <c r="D12" s="17">
        <v>522456</v>
      </c>
      <c r="E12" s="17">
        <v>188282</v>
      </c>
      <c r="F12" s="17">
        <v>508862</v>
      </c>
      <c r="G12" s="17">
        <v>946510</v>
      </c>
      <c r="H12" s="17">
        <v>115833</v>
      </c>
      <c r="I12" s="17">
        <v>665897</v>
      </c>
      <c r="J12" s="17">
        <v>490077</v>
      </c>
      <c r="K12" s="17">
        <v>626636</v>
      </c>
      <c r="L12" s="17">
        <v>475235</v>
      </c>
      <c r="M12" s="17">
        <v>172932</v>
      </c>
      <c r="N12" s="17">
        <v>90761</v>
      </c>
      <c r="O12" s="15">
        <f>SUM(B12:N12)</f>
        <v>6169663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9546961</v>
      </c>
      <c r="C13" s="18">
        <v>6387668</v>
      </c>
      <c r="D13" s="18">
        <v>6387344</v>
      </c>
      <c r="E13" s="18">
        <v>1610932</v>
      </c>
      <c r="F13" s="18">
        <v>5102936</v>
      </c>
      <c r="G13" s="18">
        <v>8757891</v>
      </c>
      <c r="H13" s="18">
        <v>992866</v>
      </c>
      <c r="I13" s="18">
        <v>6349265</v>
      </c>
      <c r="J13" s="18">
        <v>5202633</v>
      </c>
      <c r="K13" s="18">
        <v>8765239</v>
      </c>
      <c r="L13" s="18">
        <v>6564465</v>
      </c>
      <c r="M13" s="18">
        <v>3201766</v>
      </c>
      <c r="N13" s="18">
        <v>2048832</v>
      </c>
      <c r="O13" s="15">
        <f>SUM(B13:N13)</f>
        <v>70918798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2.9364</v>
      </c>
      <c r="C15" s="21">
        <v>3.0335</v>
      </c>
      <c r="D15" s="21">
        <v>2.6604</v>
      </c>
      <c r="E15" s="21">
        <v>4.5449</v>
      </c>
      <c r="F15" s="21">
        <v>3.0836</v>
      </c>
      <c r="G15" s="21">
        <v>2.5372</v>
      </c>
      <c r="H15" s="21">
        <v>3.4065</v>
      </c>
      <c r="I15" s="21">
        <v>3.0121</v>
      </c>
      <c r="J15" s="21">
        <v>3.0296</v>
      </c>
      <c r="K15" s="21">
        <v>2.8637</v>
      </c>
      <c r="L15" s="21">
        <v>3.2607</v>
      </c>
      <c r="M15" s="21">
        <v>3.7626</v>
      </c>
      <c r="N15" s="21">
        <v>3.3987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 aca="true" t="shared" si="2" ref="B20:N20">SUM(B21:B29)</f>
        <v>41161441.93</v>
      </c>
      <c r="C20" s="28">
        <f t="shared" si="2"/>
        <v>30160277.45</v>
      </c>
      <c r="D20" s="28">
        <f t="shared" si="2"/>
        <v>26977392.879999988</v>
      </c>
      <c r="E20" s="28">
        <f t="shared" si="2"/>
        <v>7990033.049999998</v>
      </c>
      <c r="F20" s="28">
        <f t="shared" si="2"/>
        <v>27220234.360000007</v>
      </c>
      <c r="G20" s="28">
        <f t="shared" si="2"/>
        <v>39450125.320000015</v>
      </c>
      <c r="H20" s="28">
        <f t="shared" si="2"/>
        <v>6879464.33</v>
      </c>
      <c r="I20" s="28">
        <f t="shared" si="2"/>
        <v>30484878.019999996</v>
      </c>
      <c r="J20" s="28">
        <f t="shared" si="2"/>
        <v>26065689.67</v>
      </c>
      <c r="K20" s="28">
        <f t="shared" si="2"/>
        <v>34511017.49000001</v>
      </c>
      <c r="L20" s="28">
        <f t="shared" si="2"/>
        <v>31762154.610000003</v>
      </c>
      <c r="M20" s="28">
        <f t="shared" si="2"/>
        <v>17947871.799999997</v>
      </c>
      <c r="N20" s="28">
        <f t="shared" si="2"/>
        <v>9169006.959999997</v>
      </c>
      <c r="O20" s="28">
        <f>O21+O22+O23+O24+O25+O26+O27+O28+O29</f>
        <v>329779587.8699999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31184512.2</v>
      </c>
      <c r="C21" s="31">
        <v>22389505.139999997</v>
      </c>
      <c r="D21" s="31">
        <v>18980365.709999993</v>
      </c>
      <c r="E21" s="31">
        <v>8426412.759999998</v>
      </c>
      <c r="F21" s="31">
        <v>17847300.160000004</v>
      </c>
      <c r="G21" s="31">
        <v>25353077.540000003</v>
      </c>
      <c r="H21" s="31">
        <v>3962631.5900000003</v>
      </c>
      <c r="I21" s="31">
        <v>22298799.199999996</v>
      </c>
      <c r="J21" s="31">
        <v>18067552.82</v>
      </c>
      <c r="K21" s="31">
        <v>27542883.320000004</v>
      </c>
      <c r="L21" s="31">
        <v>23507961.2</v>
      </c>
      <c r="M21" s="31">
        <v>13216132.499999998</v>
      </c>
      <c r="N21" s="31">
        <v>7632494.619999999</v>
      </c>
      <c r="O21" s="31">
        <f aca="true" t="shared" si="3" ref="O21:O29">SUM(B21:N21)</f>
        <v>240409628.75999996</v>
      </c>
    </row>
    <row r="22" spans="1:23" ht="18.75" customHeight="1">
      <c r="A22" s="30" t="s">
        <v>41</v>
      </c>
      <c r="B22" s="31">
        <v>6117378.840000001</v>
      </c>
      <c r="C22" s="31">
        <v>5604078.339999999</v>
      </c>
      <c r="D22" s="31">
        <v>6062768.659999998</v>
      </c>
      <c r="E22" s="31">
        <v>-1105863.51</v>
      </c>
      <c r="F22" s="31">
        <v>7649925.969999997</v>
      </c>
      <c r="G22" s="31">
        <v>11017432.570000004</v>
      </c>
      <c r="H22" s="31">
        <v>2477698.2199999997</v>
      </c>
      <c r="I22" s="31">
        <v>5450479.030000001</v>
      </c>
      <c r="J22" s="31">
        <v>6170236.5</v>
      </c>
      <c r="K22" s="31">
        <v>4007687.1200000006</v>
      </c>
      <c r="L22" s="31">
        <v>5383437.4799999995</v>
      </c>
      <c r="M22" s="31">
        <v>3004759.9000000004</v>
      </c>
      <c r="N22" s="31">
        <v>758547.26</v>
      </c>
      <c r="O22" s="31">
        <f t="shared" si="3"/>
        <v>62598566.37999999</v>
      </c>
      <c r="W22" s="32"/>
    </row>
    <row r="23" spans="1:15" ht="18.75" customHeight="1">
      <c r="A23" s="30" t="s">
        <v>42</v>
      </c>
      <c r="B23" s="31">
        <v>1838096.1099999994</v>
      </c>
      <c r="C23" s="31">
        <v>1268967.35</v>
      </c>
      <c r="D23" s="31">
        <v>912606.34</v>
      </c>
      <c r="E23" s="31">
        <v>331694.62999999995</v>
      </c>
      <c r="F23" s="31">
        <v>1018976.1400000001</v>
      </c>
      <c r="G23" s="31">
        <v>1672216.85</v>
      </c>
      <c r="H23" s="31">
        <v>179410.84</v>
      </c>
      <c r="I23" s="31">
        <v>1309287.9100000001</v>
      </c>
      <c r="J23" s="31">
        <v>1081694.6</v>
      </c>
      <c r="K23" s="31">
        <v>1586645.6700000004</v>
      </c>
      <c r="L23" s="31">
        <v>1506419.2400000002</v>
      </c>
      <c r="M23" s="31">
        <v>747107.11</v>
      </c>
      <c r="N23" s="31">
        <v>445485.8600000001</v>
      </c>
      <c r="O23" s="31">
        <f t="shared" si="3"/>
        <v>13898608.649999999</v>
      </c>
    </row>
    <row r="24" spans="1:15" ht="18.75" customHeight="1">
      <c r="A24" s="30" t="s">
        <v>43</v>
      </c>
      <c r="B24" s="31">
        <v>107224.36</v>
      </c>
      <c r="C24" s="31">
        <v>107224.36</v>
      </c>
      <c r="D24" s="31">
        <v>53612.18</v>
      </c>
      <c r="E24" s="31">
        <v>53612.18</v>
      </c>
      <c r="F24" s="31">
        <v>53612.18</v>
      </c>
      <c r="G24" s="31">
        <v>53612.18</v>
      </c>
      <c r="H24" s="31">
        <v>53612.18</v>
      </c>
      <c r="I24" s="31">
        <v>107224.36</v>
      </c>
      <c r="J24" s="31">
        <v>53612.18</v>
      </c>
      <c r="K24" s="31">
        <v>53612.18</v>
      </c>
      <c r="L24" s="31">
        <v>53612.18</v>
      </c>
      <c r="M24" s="31">
        <v>53612.18</v>
      </c>
      <c r="N24" s="31">
        <v>53612.18</v>
      </c>
      <c r="O24" s="31">
        <f t="shared" si="3"/>
        <v>857794.8800000002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-51008.949999999975</v>
      </c>
      <c r="E25" s="31">
        <v>0</v>
      </c>
      <c r="F25" s="31">
        <v>-231267.1300000001</v>
      </c>
      <c r="G25" s="31">
        <v>0</v>
      </c>
      <c r="H25" s="31">
        <v>-65229.58</v>
      </c>
      <c r="I25" s="31">
        <v>0</v>
      </c>
      <c r="J25" s="31">
        <v>-174116.77000000008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-521622.43000000017</v>
      </c>
    </row>
    <row r="26" spans="1:26" ht="18.75" customHeight="1">
      <c r="A26" s="30" t="s">
        <v>45</v>
      </c>
      <c r="B26" s="31">
        <v>34990.58</v>
      </c>
      <c r="C26" s="31">
        <v>26026.06</v>
      </c>
      <c r="D26" s="31">
        <v>23475.57</v>
      </c>
      <c r="E26" s="31">
        <v>6914.230000000003</v>
      </c>
      <c r="F26" s="31">
        <v>23157.679999999997</v>
      </c>
      <c r="G26" s="31">
        <v>33505.62999999999</v>
      </c>
      <c r="H26" s="31">
        <v>5848.710000000001</v>
      </c>
      <c r="I26" s="31">
        <v>25103.809999999998</v>
      </c>
      <c r="J26" s="31">
        <v>22628.879999999997</v>
      </c>
      <c r="K26" s="31">
        <v>29944.279999999995</v>
      </c>
      <c r="L26" s="31">
        <v>27383.369999999995</v>
      </c>
      <c r="M26" s="31">
        <v>14979.919999999998</v>
      </c>
      <c r="N26" s="31">
        <v>7727.089999999999</v>
      </c>
      <c r="O26" s="31">
        <f t="shared" si="3"/>
        <v>281685.81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29594.769999999975</v>
      </c>
      <c r="C27" s="31">
        <v>22034.569999999985</v>
      </c>
      <c r="D27" s="31">
        <v>19325.089999999993</v>
      </c>
      <c r="E27" s="31">
        <v>5903.020000000001</v>
      </c>
      <c r="F27" s="31">
        <v>19447.089999999997</v>
      </c>
      <c r="G27" s="31">
        <v>26199.5</v>
      </c>
      <c r="H27" s="31">
        <v>4851.5</v>
      </c>
      <c r="I27" s="31">
        <v>20498.75</v>
      </c>
      <c r="J27" s="31">
        <v>19608.869999999988</v>
      </c>
      <c r="K27" s="31">
        <v>25187.61999999999</v>
      </c>
      <c r="L27" s="31">
        <v>22357.549999999992</v>
      </c>
      <c r="M27" s="31">
        <v>12654.359999999993</v>
      </c>
      <c r="N27" s="31">
        <v>6630.590000000002</v>
      </c>
      <c r="O27" s="31">
        <f t="shared" si="3"/>
        <v>234293.2799999999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13805.540000000003</v>
      </c>
      <c r="C28" s="31">
        <v>10278.669999999996</v>
      </c>
      <c r="D28" s="31">
        <v>9015.110000000004</v>
      </c>
      <c r="E28" s="31">
        <v>2753.42</v>
      </c>
      <c r="F28" s="31">
        <v>9071.529999999999</v>
      </c>
      <c r="G28" s="31">
        <v>12221.129999999992</v>
      </c>
      <c r="H28" s="31">
        <v>2263.3100000000004</v>
      </c>
      <c r="I28" s="31">
        <v>9505.529999999999</v>
      </c>
      <c r="J28" s="31">
        <v>9147.169999999996</v>
      </c>
      <c r="K28" s="31">
        <v>11580.049999999996</v>
      </c>
      <c r="L28" s="31">
        <v>10429.64</v>
      </c>
      <c r="M28" s="31">
        <v>5903.330000000002</v>
      </c>
      <c r="N28" s="31">
        <v>3093.1800000000017</v>
      </c>
      <c r="O28" s="31">
        <f t="shared" si="3"/>
        <v>109067.61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1835839.5299999984</v>
      </c>
      <c r="C29" s="31">
        <v>732162.96</v>
      </c>
      <c r="D29" s="31">
        <v>967233.1699999993</v>
      </c>
      <c r="E29" s="31">
        <v>268606.32</v>
      </c>
      <c r="F29" s="31">
        <v>830010.7400000002</v>
      </c>
      <c r="G29" s="31">
        <v>1281859.9199999997</v>
      </c>
      <c r="H29" s="31">
        <v>258377.5600000001</v>
      </c>
      <c r="I29" s="31">
        <v>1263979.4300000006</v>
      </c>
      <c r="J29" s="31">
        <v>815325.4199999995</v>
      </c>
      <c r="K29" s="31">
        <v>1253477.25</v>
      </c>
      <c r="L29" s="31">
        <v>1250553.9499999993</v>
      </c>
      <c r="M29" s="31">
        <v>892722.5</v>
      </c>
      <c r="N29" s="31">
        <v>261416.18</v>
      </c>
      <c r="O29" s="31">
        <f t="shared" si="3"/>
        <v>11911564.929999998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9"/>
    </row>
    <row r="31" spans="1:15" ht="18.75" customHeight="1">
      <c r="A31" s="20" t="s">
        <v>49</v>
      </c>
      <c r="B31" s="31">
        <f>+B32+B34+B47+B48+B49+B54-B55</f>
        <v>-1495233.7300000004</v>
      </c>
      <c r="C31" s="31">
        <f aca="true" t="shared" si="4" ref="C31:O31">+C32+C34+C47+C48+C49+C54-C55</f>
        <v>-1565854.3599999996</v>
      </c>
      <c r="D31" s="31">
        <f t="shared" si="4"/>
        <v>-1054455.0499999998</v>
      </c>
      <c r="E31" s="31">
        <f t="shared" si="4"/>
        <v>-240584.76</v>
      </c>
      <c r="F31" s="31">
        <f t="shared" si="4"/>
        <v>-900027.0100000001</v>
      </c>
      <c r="G31" s="31">
        <f t="shared" si="4"/>
        <v>-1303825.7399999998</v>
      </c>
      <c r="H31" s="31">
        <f t="shared" si="4"/>
        <v>-284607.59</v>
      </c>
      <c r="I31" s="31">
        <f t="shared" si="4"/>
        <v>-1816553.0999999999</v>
      </c>
      <c r="J31" s="31">
        <f t="shared" si="4"/>
        <v>-1271935.7500000002</v>
      </c>
      <c r="K31" s="31">
        <f t="shared" si="4"/>
        <v>-998570.8099999999</v>
      </c>
      <c r="L31" s="31">
        <f t="shared" si="4"/>
        <v>-795775.86</v>
      </c>
      <c r="M31" s="31">
        <f t="shared" si="4"/>
        <v>-609469.54</v>
      </c>
      <c r="N31" s="31">
        <f t="shared" si="4"/>
        <v>-401361.61999999994</v>
      </c>
      <c r="O31" s="31">
        <f t="shared" si="4"/>
        <v>-12738254.920000002</v>
      </c>
    </row>
    <row r="32" spans="1:15" ht="18.75" customHeight="1">
      <c r="A32" s="30" t="s">
        <v>50</v>
      </c>
      <c r="B32" s="37">
        <v>-1519214.4000000004</v>
      </c>
      <c r="C32" s="37">
        <v>-1560433.5999999999</v>
      </c>
      <c r="D32" s="37">
        <v>-988253.1999999998</v>
      </c>
      <c r="E32" s="37">
        <v>-241221.20000000004</v>
      </c>
      <c r="F32" s="37">
        <v>-774466</v>
      </c>
      <c r="G32" s="37">
        <v>-1267820.4</v>
      </c>
      <c r="H32" s="37">
        <v>-240050.80000000002</v>
      </c>
      <c r="I32" s="37">
        <v>-1706812.7999999998</v>
      </c>
      <c r="J32" s="37">
        <v>-1192250.4000000001</v>
      </c>
      <c r="K32" s="37">
        <v>-992829.2</v>
      </c>
      <c r="L32" s="37">
        <v>-747045.2000000001</v>
      </c>
      <c r="M32" s="37">
        <v>-605822.8</v>
      </c>
      <c r="N32" s="37">
        <v>-465638.79999999993</v>
      </c>
      <c r="O32" s="37">
        <f>+O33</f>
        <v>-12301858.799999999</v>
      </c>
    </row>
    <row r="33" spans="1:26" ht="18.75" customHeight="1">
      <c r="A33" s="33" t="s">
        <v>51</v>
      </c>
      <c r="B33" s="34">
        <v>-1519214.4000000004</v>
      </c>
      <c r="C33" s="34">
        <v>-1560433.5999999999</v>
      </c>
      <c r="D33" s="34">
        <v>-988253.1999999998</v>
      </c>
      <c r="E33" s="34">
        <v>-241221.20000000004</v>
      </c>
      <c r="F33" s="34">
        <v>-774466</v>
      </c>
      <c r="G33" s="34">
        <v>-1267820.4</v>
      </c>
      <c r="H33" s="34">
        <v>-240050.80000000002</v>
      </c>
      <c r="I33" s="34">
        <v>-1706812.7999999998</v>
      </c>
      <c r="J33" s="34">
        <v>-1192250.4000000001</v>
      </c>
      <c r="K33" s="34">
        <v>-992829.2</v>
      </c>
      <c r="L33" s="34">
        <v>-747045.2000000001</v>
      </c>
      <c r="M33" s="34">
        <v>-605822.8</v>
      </c>
      <c r="N33" s="34">
        <v>-465638.79999999993</v>
      </c>
      <c r="O33" s="38">
        <f aca="true" t="shared" si="5" ref="O33:O55">SUM(B33:N33)</f>
        <v>-12301858.799999999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30" t="s">
        <v>52</v>
      </c>
      <c r="B34" s="37">
        <f>SUM(B35:B45)</f>
        <v>-211341.05000000008</v>
      </c>
      <c r="C34" s="37">
        <f aca="true" t="shared" si="6" ref="C34:O34">SUM(C35:C45)</f>
        <v>-158865.15999999995</v>
      </c>
      <c r="D34" s="37">
        <f t="shared" si="6"/>
        <v>-148246.6</v>
      </c>
      <c r="E34" s="37">
        <f t="shared" si="6"/>
        <v>-54947.49999999999</v>
      </c>
      <c r="F34" s="37">
        <f t="shared" si="6"/>
        <v>-281317.45000000007</v>
      </c>
      <c r="G34" s="37">
        <f t="shared" si="6"/>
        <v>-268028.43999999994</v>
      </c>
      <c r="H34" s="37">
        <f t="shared" si="6"/>
        <v>-61901.07</v>
      </c>
      <c r="I34" s="37">
        <f t="shared" si="6"/>
        <v>-228693.01</v>
      </c>
      <c r="J34" s="37">
        <f t="shared" si="6"/>
        <v>-147804.81</v>
      </c>
      <c r="K34" s="37">
        <f t="shared" si="6"/>
        <v>-199389.83</v>
      </c>
      <c r="L34" s="37">
        <f t="shared" si="6"/>
        <v>-202632.86999999988</v>
      </c>
      <c r="M34" s="37">
        <f t="shared" si="6"/>
        <v>-90789.67000000001</v>
      </c>
      <c r="N34" s="37">
        <f t="shared" si="6"/>
        <v>-44591.38000000001</v>
      </c>
      <c r="O34" s="37">
        <f t="shared" si="6"/>
        <v>-2098548.840000003</v>
      </c>
    </row>
    <row r="35" spans="1:26" ht="18.75" customHeight="1">
      <c r="A35" s="33" t="s">
        <v>53</v>
      </c>
      <c r="B35" s="39">
        <v>-13471.37</v>
      </c>
      <c r="C35" s="39">
        <v>-943.9</v>
      </c>
      <c r="D35" s="39">
        <v>-3715.7900000000004</v>
      </c>
      <c r="E35" s="39">
        <v>0</v>
      </c>
      <c r="F35" s="39">
        <v>-112946.02</v>
      </c>
      <c r="G35" s="39">
        <v>-35516.15</v>
      </c>
      <c r="H35" s="39">
        <v>-6278.6</v>
      </c>
      <c r="I35" s="39">
        <v>0</v>
      </c>
      <c r="J35" s="39">
        <v>-12074.08</v>
      </c>
      <c r="K35" s="39">
        <v>-32880.75</v>
      </c>
      <c r="L35" s="39">
        <v>-33864.09</v>
      </c>
      <c r="M35" s="39">
        <v>-7491.639999999999</v>
      </c>
      <c r="N35" s="39">
        <v>-9817.630000000001</v>
      </c>
      <c r="O35" s="39">
        <f t="shared" si="5"/>
        <v>-269000.02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54</v>
      </c>
      <c r="B36" s="39">
        <v>0</v>
      </c>
      <c r="C36" s="39">
        <v>0</v>
      </c>
      <c r="D36" s="39">
        <v>-792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5"/>
        <v>-792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-3300</v>
      </c>
      <c r="C37" s="39">
        <v>-13200</v>
      </c>
      <c r="D37" s="39">
        <v>-13200</v>
      </c>
      <c r="E37" s="39">
        <v>-16500</v>
      </c>
      <c r="F37" s="39">
        <v>-39600</v>
      </c>
      <c r="G37" s="39">
        <v>-46200</v>
      </c>
      <c r="H37" s="39">
        <v>-23100</v>
      </c>
      <c r="I37" s="39">
        <v>-89100</v>
      </c>
      <c r="J37" s="39">
        <v>-9900</v>
      </c>
      <c r="K37" s="39">
        <v>0</v>
      </c>
      <c r="L37" s="39">
        <v>-16500</v>
      </c>
      <c r="M37" s="39">
        <v>0</v>
      </c>
      <c r="N37" s="39">
        <v>0</v>
      </c>
      <c r="O37" s="39">
        <f t="shared" si="5"/>
        <v>-270600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29547000</v>
      </c>
      <c r="L40" s="39">
        <v>26910000</v>
      </c>
      <c r="M40" s="39">
        <v>0</v>
      </c>
      <c r="N40" s="39">
        <v>0</v>
      </c>
      <c r="O40" s="39">
        <f t="shared" si="5"/>
        <v>56457000</v>
      </c>
      <c r="P40"/>
      <c r="Q40" s="41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8.75" customHeight="1">
      <c r="A41" s="16" t="s">
        <v>59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-29547000</v>
      </c>
      <c r="L41" s="39">
        <v>-26910000</v>
      </c>
      <c r="M41" s="39">
        <v>0</v>
      </c>
      <c r="N41" s="39">
        <v>0</v>
      </c>
      <c r="O41" s="39">
        <f t="shared" si="5"/>
        <v>-56457000</v>
      </c>
      <c r="P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5"/>
        <v>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-194569.68000000008</v>
      </c>
      <c r="C43" s="39">
        <v>-144721.25999999995</v>
      </c>
      <c r="D43" s="39">
        <v>-130538.81000000001</v>
      </c>
      <c r="E43" s="39">
        <v>-38447.49999999999</v>
      </c>
      <c r="F43" s="39">
        <v>-128771.43000000002</v>
      </c>
      <c r="G43" s="39">
        <v>-186312.28999999998</v>
      </c>
      <c r="H43" s="39">
        <v>-32522.47</v>
      </c>
      <c r="I43" s="39">
        <v>-139593.01</v>
      </c>
      <c r="J43" s="39">
        <v>-125830.72999999998</v>
      </c>
      <c r="K43" s="39">
        <v>-166509.08</v>
      </c>
      <c r="L43" s="39">
        <v>-152268.78000000003</v>
      </c>
      <c r="M43" s="39">
        <v>-83298.03000000001</v>
      </c>
      <c r="N43" s="39">
        <v>-42967.27000000001</v>
      </c>
      <c r="O43" s="39">
        <f>SUM(B43:N43)</f>
        <v>-1566350.34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13125.98</v>
      </c>
      <c r="O44" s="39">
        <f t="shared" si="5"/>
        <v>13125.98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-4932.46</v>
      </c>
      <c r="O45" s="39">
        <f t="shared" si="5"/>
        <v>-4932.46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30" t="s">
        <v>64</v>
      </c>
      <c r="B47" s="44">
        <v>184691.77</v>
      </c>
      <c r="C47" s="44">
        <v>139739.64</v>
      </c>
      <c r="D47" s="44">
        <v>70131.14</v>
      </c>
      <c r="E47" s="44">
        <v>52445.590000000004</v>
      </c>
      <c r="F47" s="44">
        <v>128827.07</v>
      </c>
      <c r="G47" s="44">
        <v>177245.76</v>
      </c>
      <c r="H47" s="44">
        <v>14075.300000000001</v>
      </c>
      <c r="I47" s="44">
        <v>82052.44</v>
      </c>
      <c r="J47" s="44">
        <v>55117.4</v>
      </c>
      <c r="K47" s="44">
        <v>153724.84000000003</v>
      </c>
      <c r="L47" s="44">
        <v>139382.06</v>
      </c>
      <c r="M47" s="44">
        <v>72814.05</v>
      </c>
      <c r="N47" s="44">
        <v>104566.2</v>
      </c>
      <c r="O47" s="39">
        <f t="shared" si="5"/>
        <v>1374813.2600000002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30" t="s">
        <v>65</v>
      </c>
      <c r="B48" s="44">
        <v>50629.95</v>
      </c>
      <c r="C48" s="44">
        <v>13704.76</v>
      </c>
      <c r="D48" s="44">
        <v>11913.61</v>
      </c>
      <c r="E48" s="44">
        <v>3138.35</v>
      </c>
      <c r="F48" s="44">
        <v>26929.37</v>
      </c>
      <c r="G48" s="44">
        <v>54777.34</v>
      </c>
      <c r="H48" s="44">
        <v>3268.98</v>
      </c>
      <c r="I48" s="44">
        <v>36900.27</v>
      </c>
      <c r="J48" s="44">
        <v>13002.06</v>
      </c>
      <c r="K48" s="44">
        <v>39923.38</v>
      </c>
      <c r="L48" s="44">
        <v>14520.15</v>
      </c>
      <c r="M48" s="44">
        <v>14328.88</v>
      </c>
      <c r="N48" s="44">
        <v>4302.36</v>
      </c>
      <c r="O48" s="39">
        <f>SUM(B48:N48)</f>
        <v>287339.46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66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f>O50+O51</f>
        <v>0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8.75" customHeight="1">
      <c r="A50" s="33" t="s">
        <v>67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39">
        <f t="shared" si="5"/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68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39">
        <f t="shared" si="5"/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2"/>
      <c r="Q52" s="42"/>
      <c r="R52" s="42"/>
      <c r="S52" s="42"/>
      <c r="T52" s="42"/>
      <c r="U52" s="45"/>
      <c r="V52" s="46"/>
      <c r="W52" s="42"/>
      <c r="X52" s="42"/>
      <c r="Y52" s="42"/>
      <c r="Z52" s="42"/>
    </row>
    <row r="53" spans="1:26" ht="18.75" customHeight="1">
      <c r="A53" s="20" t="s">
        <v>69</v>
      </c>
      <c r="B53" s="47">
        <f>+B20+B31</f>
        <v>39666208.2</v>
      </c>
      <c r="C53" s="47">
        <f aca="true" t="shared" si="7" ref="C53:N53">+C20+C31</f>
        <v>28594423.09</v>
      </c>
      <c r="D53" s="47">
        <f t="shared" si="7"/>
        <v>25922937.829999987</v>
      </c>
      <c r="E53" s="47">
        <f t="shared" si="7"/>
        <v>7749448.289999998</v>
      </c>
      <c r="F53" s="47">
        <f t="shared" si="7"/>
        <v>26320207.350000005</v>
      </c>
      <c r="G53" s="47">
        <f t="shared" si="7"/>
        <v>38146299.58000001</v>
      </c>
      <c r="H53" s="47">
        <f t="shared" si="7"/>
        <v>6594856.74</v>
      </c>
      <c r="I53" s="47">
        <f t="shared" si="7"/>
        <v>28668324.919999994</v>
      </c>
      <c r="J53" s="47">
        <f t="shared" si="7"/>
        <v>24793753.92</v>
      </c>
      <c r="K53" s="47">
        <f t="shared" si="7"/>
        <v>33512446.68000001</v>
      </c>
      <c r="L53" s="47">
        <f t="shared" si="7"/>
        <v>30966378.750000004</v>
      </c>
      <c r="M53" s="47">
        <f t="shared" si="7"/>
        <v>17338402.259999998</v>
      </c>
      <c r="N53" s="47">
        <f t="shared" si="7"/>
        <v>8767645.339999998</v>
      </c>
      <c r="O53" s="47">
        <f>SUM(B53:N53)</f>
        <v>317041332.95</v>
      </c>
      <c r="P53"/>
      <c r="Q53" s="48"/>
      <c r="R53"/>
      <c r="S53"/>
      <c r="T53"/>
      <c r="U53" s="48"/>
      <c r="V53"/>
      <c r="W53"/>
      <c r="X53"/>
      <c r="Y53"/>
      <c r="Z53"/>
    </row>
    <row r="54" spans="1:21" ht="18.75" customHeight="1">
      <c r="A54" s="49" t="s">
        <v>70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4">
        <f t="shared" si="5"/>
        <v>0</v>
      </c>
      <c r="P54"/>
      <c r="Q54"/>
      <c r="R54"/>
      <c r="S54"/>
      <c r="U54" s="50"/>
    </row>
    <row r="55" spans="1:19" ht="18.75" customHeight="1">
      <c r="A55" s="49" t="s">
        <v>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/>
      <c r="R55"/>
      <c r="S55"/>
    </row>
    <row r="56" spans="1:19" ht="15.75">
      <c r="A56" s="51"/>
      <c r="B56" s="52"/>
      <c r="C56" s="52"/>
      <c r="D56" s="53"/>
      <c r="E56" s="53"/>
      <c r="F56" s="53"/>
      <c r="G56" s="53"/>
      <c r="H56" s="53"/>
      <c r="I56" s="52"/>
      <c r="J56" s="53"/>
      <c r="K56" s="53"/>
      <c r="L56" s="53"/>
      <c r="M56" s="53"/>
      <c r="N56" s="53"/>
      <c r="O56" s="54"/>
      <c r="P56" s="50"/>
      <c r="Q56"/>
      <c r="R56" s="48"/>
      <c r="S56"/>
    </row>
    <row r="57" spans="1:19" ht="12.75" customHeight="1">
      <c r="A57" s="55"/>
      <c r="B57" s="56"/>
      <c r="C57" s="56"/>
      <c r="D57" s="57"/>
      <c r="E57" s="57"/>
      <c r="F57" s="57"/>
      <c r="G57" s="57"/>
      <c r="H57" s="57"/>
      <c r="I57" s="56"/>
      <c r="J57" s="57"/>
      <c r="K57" s="57"/>
      <c r="L57" s="57"/>
      <c r="M57" s="57"/>
      <c r="N57" s="57"/>
      <c r="O57" s="58"/>
      <c r="P57" s="42"/>
      <c r="Q57" s="42"/>
      <c r="R57" s="45"/>
      <c r="S57" s="42"/>
    </row>
    <row r="58" spans="1:17" ht="1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2"/>
      <c r="Q58" s="42"/>
    </row>
    <row r="59" spans="1:17" ht="18.75" customHeight="1">
      <c r="A59" s="20" t="s">
        <v>72</v>
      </c>
      <c r="B59" s="61">
        <f aca="true" t="shared" si="8" ref="B59:O59">SUM(B60:B70)</f>
        <v>39666208.19</v>
      </c>
      <c r="C59" s="61">
        <f t="shared" si="8"/>
        <v>28594423.089999996</v>
      </c>
      <c r="D59" s="61">
        <f t="shared" si="8"/>
        <v>25922937.89</v>
      </c>
      <c r="E59" s="61">
        <f t="shared" si="8"/>
        <v>7749448.29</v>
      </c>
      <c r="F59" s="61">
        <f t="shared" si="8"/>
        <v>26320207.350000005</v>
      </c>
      <c r="G59" s="61">
        <f t="shared" si="8"/>
        <v>38146299.629999995</v>
      </c>
      <c r="H59" s="61">
        <f t="shared" si="8"/>
        <v>6594856.74</v>
      </c>
      <c r="I59" s="61">
        <f t="shared" si="8"/>
        <v>28668324.92</v>
      </c>
      <c r="J59" s="61">
        <f t="shared" si="8"/>
        <v>24793753.86</v>
      </c>
      <c r="K59" s="61">
        <f t="shared" si="8"/>
        <v>33512446.679999996</v>
      </c>
      <c r="L59" s="61">
        <f t="shared" si="8"/>
        <v>30966378.770000007</v>
      </c>
      <c r="M59" s="61">
        <f t="shared" si="8"/>
        <v>17338402.259999998</v>
      </c>
      <c r="N59" s="61">
        <f t="shared" si="8"/>
        <v>8767645.31</v>
      </c>
      <c r="O59" s="47">
        <f t="shared" si="8"/>
        <v>317041332.98</v>
      </c>
      <c r="Q59"/>
    </row>
    <row r="60" spans="1:18" ht="18.75" customHeight="1">
      <c r="A60" s="30" t="s">
        <v>73</v>
      </c>
      <c r="B60" s="61">
        <v>32488057.84</v>
      </c>
      <c r="C60" s="61">
        <v>20518342.009999998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47">
        <f>SUM(B60:N60)</f>
        <v>53006399.849999994</v>
      </c>
      <c r="P60"/>
      <c r="Q60"/>
      <c r="R60" s="48"/>
    </row>
    <row r="61" spans="1:16" ht="18.75" customHeight="1">
      <c r="A61" s="30" t="s">
        <v>74</v>
      </c>
      <c r="B61" s="61">
        <v>7178150.349999999</v>
      </c>
      <c r="C61" s="61">
        <v>8076081.08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47">
        <f aca="true" t="shared" si="9" ref="O61:O70">SUM(B61:N61)</f>
        <v>15254231.43</v>
      </c>
      <c r="P61"/>
    </row>
    <row r="62" spans="1:17" ht="18.75" customHeight="1">
      <c r="A62" s="30" t="s">
        <v>75</v>
      </c>
      <c r="B62" s="62">
        <v>0</v>
      </c>
      <c r="C62" s="62">
        <v>0</v>
      </c>
      <c r="D62" s="37">
        <v>25922937.89</v>
      </c>
      <c r="E62" s="62">
        <v>0</v>
      </c>
      <c r="F62" s="62">
        <v>0</v>
      </c>
      <c r="G62" s="62">
        <v>0</v>
      </c>
      <c r="H62" s="61">
        <v>6594856.74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37">
        <f t="shared" si="9"/>
        <v>32517794.630000003</v>
      </c>
      <c r="P62" s="19"/>
      <c r="Q62"/>
    </row>
    <row r="63" spans="1:18" ht="18.75" customHeight="1">
      <c r="A63" s="30" t="s">
        <v>76</v>
      </c>
      <c r="B63" s="62">
        <v>0</v>
      </c>
      <c r="C63" s="62">
        <v>0</v>
      </c>
      <c r="D63" s="62">
        <v>0</v>
      </c>
      <c r="E63" s="37">
        <v>7749448.29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47">
        <f t="shared" si="9"/>
        <v>7749448.29</v>
      </c>
      <c r="R63"/>
    </row>
    <row r="64" spans="1:19" ht="18.75" customHeight="1">
      <c r="A64" s="30" t="s">
        <v>77</v>
      </c>
      <c r="B64" s="62">
        <v>0</v>
      </c>
      <c r="C64" s="62">
        <v>0</v>
      </c>
      <c r="D64" s="62">
        <v>0</v>
      </c>
      <c r="E64" s="62">
        <v>0</v>
      </c>
      <c r="F64" s="37">
        <v>26320207.350000005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37">
        <f t="shared" si="9"/>
        <v>26320207.350000005</v>
      </c>
      <c r="S64"/>
    </row>
    <row r="65" spans="1:20" ht="18.75" customHeight="1">
      <c r="A65" s="30" t="s">
        <v>78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1">
        <v>38146299.629999995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47">
        <f t="shared" si="9"/>
        <v>38146299.629999995</v>
      </c>
      <c r="T65"/>
    </row>
    <row r="66" spans="1:21" ht="18.75" customHeight="1">
      <c r="A66" s="30" t="s">
        <v>79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1">
        <v>28668324.92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47">
        <f t="shared" si="9"/>
        <v>28668324.92</v>
      </c>
      <c r="U66"/>
    </row>
    <row r="67" spans="1:22" ht="18.75" customHeight="1">
      <c r="A67" s="30" t="s">
        <v>80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37">
        <v>24793753.86</v>
      </c>
      <c r="K67" s="62">
        <v>0</v>
      </c>
      <c r="L67" s="62">
        <v>0</v>
      </c>
      <c r="M67" s="62">
        <v>0</v>
      </c>
      <c r="N67" s="62">
        <v>0</v>
      </c>
      <c r="O67" s="47">
        <f t="shared" si="9"/>
        <v>24793753.86</v>
      </c>
      <c r="V67"/>
    </row>
    <row r="68" spans="1:23" ht="18.75" customHeight="1">
      <c r="A68" s="30" t="s">
        <v>81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37">
        <v>33512446.679999996</v>
      </c>
      <c r="L68" s="37">
        <v>30966378.770000007</v>
      </c>
      <c r="M68" s="62">
        <v>0</v>
      </c>
      <c r="N68" s="62">
        <v>0</v>
      </c>
      <c r="O68" s="47">
        <f t="shared" si="9"/>
        <v>64478825.45</v>
      </c>
      <c r="P68"/>
      <c r="W68"/>
    </row>
    <row r="69" spans="1:25" ht="18.75" customHeight="1">
      <c r="A69" s="30" t="s">
        <v>82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37">
        <v>17338402.259999998</v>
      </c>
      <c r="N69" s="62">
        <v>0</v>
      </c>
      <c r="O69" s="47">
        <f t="shared" si="9"/>
        <v>17338402.259999998</v>
      </c>
      <c r="R69"/>
      <c r="Y69"/>
    </row>
    <row r="70" spans="1:26" ht="18.75" customHeight="1">
      <c r="A70" s="51" t="s">
        <v>83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4">
        <v>8767645.31</v>
      </c>
      <c r="O70" s="65">
        <f t="shared" si="9"/>
        <v>8767645.31</v>
      </c>
      <c r="P70"/>
      <c r="S70"/>
      <c r="Z70"/>
    </row>
    <row r="71" spans="1:12" ht="21" customHeight="1">
      <c r="A71" s="66" t="s">
        <v>84</v>
      </c>
      <c r="B71" s="67"/>
      <c r="C71" s="67"/>
      <c r="D71"/>
      <c r="E71"/>
      <c r="F71"/>
      <c r="G71"/>
      <c r="H71" s="68"/>
      <c r="I71" s="68"/>
      <c r="J71"/>
      <c r="K71"/>
      <c r="L71"/>
    </row>
    <row r="72" spans="1:14" ht="15.75">
      <c r="A72" s="69" t="s">
        <v>85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5.75">
      <c r="A73" s="69" t="s">
        <v>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5.75">
      <c r="A74" s="69" t="s">
        <v>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5.75">
      <c r="A75" s="69" t="s">
        <v>88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3.5">
      <c r="A76" s="19" t="s">
        <v>89</v>
      </c>
      <c r="N76" s="29"/>
    </row>
    <row r="77" ht="14.25">
      <c r="N77" s="29"/>
    </row>
    <row r="78" ht="13.5">
      <c r="N78" s="29"/>
    </row>
    <row r="79" ht="13.5">
      <c r="N79" s="29"/>
    </row>
    <row r="80" ht="13.5">
      <c r="N80" s="2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spans="3:14" ht="13.5">
      <c r="C85" s="19"/>
      <c r="D85" s="19"/>
      <c r="E85" s="19"/>
      <c r="N85" s="29"/>
    </row>
    <row r="86" spans="3:14" ht="13.5">
      <c r="C86" s="19"/>
      <c r="E86" s="19"/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ht="13.5">
      <c r="N95" s="29"/>
    </row>
    <row r="96" ht="13.5">
      <c r="N96" s="29"/>
    </row>
    <row r="97" ht="13.5">
      <c r="N97" s="29"/>
    </row>
    <row r="98" ht="13.5">
      <c r="N98" s="29"/>
    </row>
  </sheetData>
  <sheetProtection/>
  <mergeCells count="9">
    <mergeCell ref="A73:N73"/>
    <mergeCell ref="A74:N74"/>
    <mergeCell ref="A75:N75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2023-05-09T20:06:00Z</dcterms:created>
  <dcterms:modified xsi:type="dcterms:W3CDTF">2023-05-09T20:06:20Z</dcterms:modified>
  <cp:category/>
  <cp:version/>
  <cp:contentType/>
  <cp:contentStatus/>
</cp:coreProperties>
</file>