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<sst xmlns="http://schemas.openxmlformats.org/spreadsheetml/2006/main" count="88" uniqueCount="85">
  <si>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</si>
  <si>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</si>
  <si>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</si>
  <si>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</si>
  <si>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</si>
  <si>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</si>
  <si>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</si>
  <si>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</si>
  <si>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</si>
  <si>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</si>
  <si>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</si>
  <si>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</si>
  <si>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</si>
  <si>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</si>
  <si>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</si>
  <si>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</si>
  <si>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</si>
  <si>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</si>
  <si>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</si>
  <si>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</si>
  <si>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</si>
  <si>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</si>
  <si>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</si>
  <si>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</si>
  <si>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</si>
  <si>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</si>
  <si>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</si>
  <si>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</si>
  <si>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</si>
  <si>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</si>
  <si>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</si>
  <si>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</si>
  <si>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</si>
  <si>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</si>
  <si>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</si>
  <si>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</si>
  <si>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</si>
  <si>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</si>
  <si>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</si>
  <si>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</si>
  <si>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</si>
  <si>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</si>
  <si>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</si>
  <si>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</si>
  <si>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</si>
  <si>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</si>
  <si>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</si>
  <si>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</si>
  <si>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</si>
  <si>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</si>
  <si>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</si>
  <si>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</si>
  <si>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</si>
  <si>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</si>
  <si>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</si>
  <si>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</si>
  <si>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</si>
  <si>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</si>
  <si>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</si>
  <si>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</si>
  <si>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</si>
  <si>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</si>
  <si>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</si>
  <si>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</si>
  <si>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</si>
  <si>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</si>
  <si>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</si>
  <si>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</si>
  <si>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</si>
  <si>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</si>
  <si>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</si>
  <si>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</si>
  <si>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</si>
  <si>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</si>
  <si>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</si>
  <si>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</si>
  <si>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</si>
  <si>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</si>
  <si>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</si>
  <si>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</si>
  <si>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</si>
  <si>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</si>
  <si>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</si>
  <si>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</si>
  <si>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31/03/23 - VENCIMENTO 10/04/23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</si>
</sst>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6" sqref="E1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396887</v>
      </c>
      <c r="C7" s="9">
        <f t="shared" si="0"/>
        <v>275314</v>
      </c>
      <c r="D7" s="9">
        <f t="shared" si="0"/>
        <v>256336</v>
      </c>
      <c r="E7" s="9">
        <f t="shared" si="0"/>
        <v>69081</v>
      </c>
      <c r="F7" s="9">
        <f t="shared" si="0"/>
        <v>236376</v>
      </c>
      <c r="G7" s="9">
        <f t="shared" si="0"/>
        <v>377440</v>
      </c>
      <c r="H7" s="9">
        <f t="shared" si="0"/>
        <v>42538</v>
      </c>
      <c r="I7" s="9">
        <f t="shared" si="0"/>
        <v>292362</v>
      </c>
      <c r="J7" s="9">
        <f t="shared" si="0"/>
        <v>218820</v>
      </c>
      <c r="K7" s="9">
        <f t="shared" si="0"/>
        <v>342508</v>
      </c>
      <c r="L7" s="9">
        <f t="shared" si="0"/>
        <v>259028</v>
      </c>
      <c r="M7" s="9">
        <f t="shared" si="0"/>
        <v>131197</v>
      </c>
      <c r="N7" s="9">
        <f t="shared" si="0"/>
        <v>85779</v>
      </c>
      <c r="O7" s="9">
        <f t="shared" si="0"/>
        <v>2983666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12368</v>
      </c>
      <c r="C8" s="11">
        <f t="shared" si="1"/>
        <v>12755</v>
      </c>
      <c r="D8" s="11">
        <f t="shared" si="1"/>
        <v>7624</v>
      </c>
      <c r="E8" s="11">
        <f t="shared" si="1"/>
        <v>2104</v>
      </c>
      <c r="F8" s="11">
        <f t="shared" si="1"/>
        <v>6992</v>
      </c>
      <c r="G8" s="11">
        <f t="shared" si="1"/>
        <v>10727</v>
      </c>
      <c r="H8" s="11">
        <f t="shared" si="1"/>
        <v>1809</v>
      </c>
      <c r="I8" s="11">
        <f t="shared" si="1"/>
        <v>14859</v>
      </c>
      <c r="J8" s="11">
        <f t="shared" si="1"/>
        <v>9402</v>
      </c>
      <c r="K8" s="11">
        <f t="shared" si="1"/>
        <v>7590</v>
      </c>
      <c r="L8" s="11">
        <f t="shared" si="1"/>
        <v>5916</v>
      </c>
      <c r="M8" s="11">
        <f t="shared" si="1"/>
        <v>5060</v>
      </c>
      <c r="N8" s="11">
        <f t="shared" si="1"/>
        <v>3820</v>
      </c>
      <c r="O8" s="11">
        <f t="shared" si="1"/>
        <v>101026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12368</v>
      </c>
      <c r="C9" s="11">
        <v>12755</v>
      </c>
      <c r="D9" s="11">
        <v>7624</v>
      </c>
      <c r="E9" s="11">
        <v>2104</v>
      </c>
      <c r="F9" s="11">
        <v>6992</v>
      </c>
      <c r="G9" s="11">
        <v>10727</v>
      </c>
      <c r="H9" s="11">
        <v>1809</v>
      </c>
      <c r="I9" s="11">
        <v>14859</v>
      </c>
      <c r="J9" s="11">
        <v>9402</v>
      </c>
      <c r="K9" s="11">
        <v>7572</v>
      </c>
      <c r="L9" s="11">
        <v>5916</v>
      </c>
      <c r="M9" s="11">
        <v>5055</v>
      </c>
      <c r="N9" s="11">
        <v>3814</v>
      </c>
      <c r="O9" s="11">
        <f>SUM(B9:N9)</f>
        <v>100997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18</v>
      </c>
      <c r="L10" s="13">
        <v>0</v>
      </c>
      <c r="M10" s="13">
        <v>5</v>
      </c>
      <c r="N10" s="13">
        <v>6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384519</v>
      </c>
      <c r="C11" s="13">
        <v>262559</v>
      </c>
      <c r="D11" s="13">
        <v>248712</v>
      </c>
      <c r="E11" s="13">
        <v>66977</v>
      </c>
      <c r="F11" s="13">
        <v>229384</v>
      </c>
      <c r="G11" s="13">
        <v>366713</v>
      </c>
      <c r="H11" s="13">
        <v>40729</v>
      </c>
      <c r="I11" s="13">
        <v>277503</v>
      </c>
      <c r="J11" s="13">
        <v>209418</v>
      </c>
      <c r="K11" s="13">
        <v>334918</v>
      </c>
      <c r="L11" s="13">
        <v>253112</v>
      </c>
      <c r="M11" s="13">
        <v>126137</v>
      </c>
      <c r="N11" s="13">
        <v>81959</v>
      </c>
      <c r="O11" s="11">
        <f>SUM(B11:N11)</f>
        <v>2882640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26438</v>
      </c>
      <c r="C12" s="13">
        <v>22555</v>
      </c>
      <c r="D12" s="13">
        <v>18369</v>
      </c>
      <c r="E12" s="13">
        <v>6734</v>
      </c>
      <c r="F12" s="13">
        <v>19908</v>
      </c>
      <c r="G12" s="13">
        <v>33799</v>
      </c>
      <c r="H12" s="13">
        <v>3929</v>
      </c>
      <c r="I12" s="13">
        <v>24836</v>
      </c>
      <c r="J12" s="13">
        <v>17216</v>
      </c>
      <c r="K12" s="13">
        <v>21113</v>
      </c>
      <c r="L12" s="13">
        <v>16032</v>
      </c>
      <c r="M12" s="13">
        <v>6069</v>
      </c>
      <c r="N12" s="13">
        <v>3384</v>
      </c>
      <c r="O12" s="11">
        <f>SUM(B12:N12)</f>
        <v>220382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358081</v>
      </c>
      <c r="C13" s="15">
        <f t="shared" si="2"/>
        <v>240004</v>
      </c>
      <c r="D13" s="15">
        <f t="shared" si="2"/>
        <v>230343</v>
      </c>
      <c r="E13" s="15">
        <f t="shared" si="2"/>
        <v>60243</v>
      </c>
      <c r="F13" s="15">
        <f t="shared" si="2"/>
        <v>209476</v>
      </c>
      <c r="G13" s="15">
        <f t="shared" si="2"/>
        <v>332914</v>
      </c>
      <c r="H13" s="15">
        <f t="shared" si="2"/>
        <v>36800</v>
      </c>
      <c r="I13" s="15">
        <f t="shared" si="2"/>
        <v>252667</v>
      </c>
      <c r="J13" s="15">
        <f t="shared" si="2"/>
        <v>192202</v>
      </c>
      <c r="K13" s="15">
        <f t="shared" si="2"/>
        <v>313805</v>
      </c>
      <c r="L13" s="15">
        <f t="shared" si="2"/>
        <v>237080</v>
      </c>
      <c r="M13" s="15">
        <f t="shared" si="2"/>
        <v>120068</v>
      </c>
      <c r="N13" s="15">
        <f t="shared" si="2"/>
        <v>78575</v>
      </c>
      <c r="O13" s="11">
        <f>SUM(B13:N13)</f>
        <v>2662258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1.172950194080656</v>
      </c>
      <c r="C18" s="19">
        <v>1.218657566010508</v>
      </c>
      <c r="D18" s="19">
        <v>1.319196434991097</v>
      </c>
      <c r="E18" s="19">
        <v>0.851626418187689</v>
      </c>
      <c r="F18" s="19">
        <v>1.329742130701127</v>
      </c>
      <c r="G18" s="19">
        <v>1.417949981578262</v>
      </c>
      <c r="H18" s="19">
        <v>1.597979164933811</v>
      </c>
      <c r="I18" s="19">
        <v>1.191091275421706</v>
      </c>
      <c r="J18" s="19">
        <v>1.352407325855312</v>
      </c>
      <c r="K18" s="19">
        <v>1.168624243963993</v>
      </c>
      <c r="L18" s="19">
        <v>1.226064570216303</v>
      </c>
      <c r="M18" s="19">
        <v>1.227945884418735</v>
      </c>
      <c r="N18" s="19">
        <v>1.085866448140617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1500007.39</v>
      </c>
      <c r="C20" s="24">
        <f t="shared" si="3"/>
        <v>1091355.9300000002</v>
      </c>
      <c r="D20" s="24">
        <f t="shared" si="3"/>
        <v>964954.2800000001</v>
      </c>
      <c r="E20" s="24">
        <f t="shared" si="3"/>
        <v>290390.91</v>
      </c>
      <c r="F20" s="24">
        <f t="shared" si="3"/>
        <v>1031102.4100000001</v>
      </c>
      <c r="G20" s="24">
        <f t="shared" si="3"/>
        <v>1466153.24</v>
      </c>
      <c r="H20" s="24">
        <f t="shared" si="3"/>
        <v>246033.68000000005</v>
      </c>
      <c r="I20" s="24">
        <f t="shared" si="3"/>
        <v>1142821.23</v>
      </c>
      <c r="J20" s="24">
        <f t="shared" si="3"/>
        <v>960088.4099999999</v>
      </c>
      <c r="K20" s="24">
        <f t="shared" si="3"/>
        <v>1247969.03</v>
      </c>
      <c r="L20" s="24">
        <f t="shared" si="3"/>
        <v>1132258.29</v>
      </c>
      <c r="M20" s="24">
        <f t="shared" si="3"/>
        <v>664894.39</v>
      </c>
      <c r="N20" s="24">
        <f t="shared" si="3"/>
        <v>343594.4500000001</v>
      </c>
      <c r="O20" s="24">
        <f>O21+O22+O23+O24+O25+O26+O27+O28+O29</f>
        <v>12081623.64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1165418.99</v>
      </c>
      <c r="C21" s="28">
        <f t="shared" si="4"/>
        <v>835165.02</v>
      </c>
      <c r="D21" s="28">
        <f t="shared" si="4"/>
        <v>681956.29</v>
      </c>
      <c r="E21" s="28">
        <f t="shared" si="4"/>
        <v>313966.24</v>
      </c>
      <c r="F21" s="28">
        <f t="shared" si="4"/>
        <v>728889.03</v>
      </c>
      <c r="G21" s="28">
        <f t="shared" si="4"/>
        <v>957640.77</v>
      </c>
      <c r="H21" s="28">
        <f t="shared" si="4"/>
        <v>144905.7</v>
      </c>
      <c r="I21" s="28">
        <f t="shared" si="4"/>
        <v>880623.58</v>
      </c>
      <c r="J21" s="28">
        <f t="shared" si="4"/>
        <v>662937.07</v>
      </c>
      <c r="K21" s="28">
        <f t="shared" si="4"/>
        <v>980840.16</v>
      </c>
      <c r="L21" s="28">
        <f t="shared" si="4"/>
        <v>844612.6</v>
      </c>
      <c r="M21" s="28">
        <f t="shared" si="4"/>
        <v>493641.83</v>
      </c>
      <c r="N21" s="28">
        <f t="shared" si="4"/>
        <v>291537.09</v>
      </c>
      <c r="O21" s="28">
        <f aca="true" t="shared" si="5" ref="O21:O29">SUM(B21:N21)</f>
        <v>8982134.37</v>
      </c>
    </row>
    <row r="22" spans="1:23" ht="18.75" customHeight="1">
      <c r="A22" s="26" t="s">
        <v>33</v>
      </c>
      <c r="B22" s="28">
        <f>IF(B18&lt;&gt;0,ROUND((B18-1)*B21,2),0)</f>
        <v>201559.44</v>
      </c>
      <c r="C22" s="28">
        <f aca="true" t="shared" si="6" ref="C22:N22">IF(C18&lt;&gt;0,ROUND((C18-1)*C21,2),0)</f>
        <v>182615.15</v>
      </c>
      <c r="D22" s="28">
        <f t="shared" si="6"/>
        <v>217678.02</v>
      </c>
      <c r="E22" s="28">
        <f t="shared" si="6"/>
        <v>-46584.3</v>
      </c>
      <c r="F22" s="28">
        <f t="shared" si="6"/>
        <v>240345.42</v>
      </c>
      <c r="G22" s="28">
        <f t="shared" si="6"/>
        <v>400245.94</v>
      </c>
      <c r="H22" s="28">
        <f t="shared" si="6"/>
        <v>86650.59</v>
      </c>
      <c r="I22" s="28">
        <f t="shared" si="6"/>
        <v>168279.48</v>
      </c>
      <c r="J22" s="28">
        <f t="shared" si="6"/>
        <v>233623.88</v>
      </c>
      <c r="K22" s="28">
        <f t="shared" si="6"/>
        <v>165393.43</v>
      </c>
      <c r="L22" s="28">
        <f t="shared" si="6"/>
        <v>190936.98</v>
      </c>
      <c r="M22" s="28">
        <f t="shared" si="6"/>
        <v>112523.62</v>
      </c>
      <c r="N22" s="28">
        <f t="shared" si="6"/>
        <v>25033.25</v>
      </c>
      <c r="O22" s="28">
        <f t="shared" si="5"/>
        <v>2178300.9</v>
      </c>
      <c r="W22" s="51"/>
    </row>
    <row r="23" spans="1:15" ht="18.75" customHeight="1">
      <c r="A23" s="26" t="s">
        <v>34</v>
      </c>
      <c r="B23" s="28">
        <v>67858.18</v>
      </c>
      <c r="C23" s="28">
        <v>44649.05</v>
      </c>
      <c r="D23" s="28">
        <v>32414.86</v>
      </c>
      <c r="E23" s="28">
        <v>12122.1</v>
      </c>
      <c r="F23" s="28">
        <v>39143.69</v>
      </c>
      <c r="G23" s="28">
        <v>62868.98</v>
      </c>
      <c r="H23" s="28">
        <v>6108.26</v>
      </c>
      <c r="I23" s="28">
        <v>47884.53</v>
      </c>
      <c r="J23" s="28">
        <v>39480.42</v>
      </c>
      <c r="K23" s="28">
        <v>57470.95</v>
      </c>
      <c r="L23" s="28">
        <v>52755.5</v>
      </c>
      <c r="M23" s="28">
        <v>27121.55</v>
      </c>
      <c r="N23" s="28">
        <v>16293.06</v>
      </c>
      <c r="O23" s="28">
        <f t="shared" si="5"/>
        <v>506171.13</v>
      </c>
    </row>
    <row r="24" spans="1:15" ht="18.75" customHeight="1">
      <c r="A24" s="26" t="s">
        <v>35</v>
      </c>
      <c r="B24" s="28">
        <v>3458.56</v>
      </c>
      <c r="C24" s="28">
        <v>3458.56</v>
      </c>
      <c r="D24" s="28">
        <v>1729.28</v>
      </c>
      <c r="E24" s="28">
        <v>1729.28</v>
      </c>
      <c r="F24" s="28">
        <v>1729.28</v>
      </c>
      <c r="G24" s="28">
        <v>1729.28</v>
      </c>
      <c r="H24" s="28">
        <v>1729.28</v>
      </c>
      <c r="I24" s="28">
        <v>3458.56</v>
      </c>
      <c r="J24" s="28">
        <v>1729.28</v>
      </c>
      <c r="K24" s="28">
        <v>1729.28</v>
      </c>
      <c r="L24" s="28">
        <v>1729.28</v>
      </c>
      <c r="M24" s="28">
        <v>1729.28</v>
      </c>
      <c r="N24" s="28">
        <v>1729.28</v>
      </c>
      <c r="O24" s="28">
        <f t="shared" si="5"/>
        <v>27668.479999999996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1091.58</v>
      </c>
      <c r="C26" s="28">
        <v>807.62</v>
      </c>
      <c r="D26" s="28">
        <v>706.01</v>
      </c>
      <c r="E26" s="28">
        <v>213.63</v>
      </c>
      <c r="F26" s="28">
        <v>760.72</v>
      </c>
      <c r="G26" s="28">
        <v>1078.56</v>
      </c>
      <c r="H26" s="28">
        <v>179.76</v>
      </c>
      <c r="I26" s="28">
        <v>833.67</v>
      </c>
      <c r="J26" s="28">
        <v>706.01</v>
      </c>
      <c r="K26" s="28">
        <v>914.43</v>
      </c>
      <c r="L26" s="28">
        <v>825.85</v>
      </c>
      <c r="M26" s="28">
        <v>481.96</v>
      </c>
      <c r="N26" s="28">
        <v>255.32</v>
      </c>
      <c r="O26" s="28">
        <f t="shared" si="5"/>
        <v>8855.12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627.33</v>
      </c>
      <c r="G27" s="28">
        <v>845.16</v>
      </c>
      <c r="H27" s="28">
        <v>156.5</v>
      </c>
      <c r="I27" s="28">
        <v>661.25</v>
      </c>
      <c r="J27" s="28">
        <v>632.53</v>
      </c>
      <c r="K27" s="28">
        <v>812.48</v>
      </c>
      <c r="L27" s="28">
        <v>721.19</v>
      </c>
      <c r="M27" s="28">
        <v>408.22</v>
      </c>
      <c r="N27" s="28">
        <v>213.89</v>
      </c>
      <c r="O27" s="28">
        <f t="shared" si="5"/>
        <v>7557.83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-60489.09</v>
      </c>
      <c r="C31" s="28">
        <f aca="true" t="shared" si="7" ref="C31:O31">+C32+C34+C47+C48+C49+C54-C55</f>
        <v>-60810.85</v>
      </c>
      <c r="D31" s="28">
        <f t="shared" si="7"/>
        <v>-37678</v>
      </c>
      <c r="E31" s="28">
        <f t="shared" si="7"/>
        <v>-10445.5</v>
      </c>
      <c r="F31" s="28">
        <f t="shared" si="7"/>
        <v>-54144.58</v>
      </c>
      <c r="G31" s="28">
        <f t="shared" si="7"/>
        <v>-54582.26</v>
      </c>
      <c r="H31" s="28">
        <f t="shared" si="7"/>
        <v>-13984.01</v>
      </c>
      <c r="I31" s="28">
        <f t="shared" si="7"/>
        <v>-70015.31999999999</v>
      </c>
      <c r="J31" s="28">
        <f t="shared" si="7"/>
        <v>-46601.420000000006</v>
      </c>
      <c r="K31" s="28">
        <f t="shared" si="7"/>
        <v>-38401.600000000006</v>
      </c>
      <c r="L31" s="28">
        <f t="shared" si="7"/>
        <v>-30622.660000000003</v>
      </c>
      <c r="M31" s="28">
        <f t="shared" si="7"/>
        <v>-26117.63</v>
      </c>
      <c r="N31" s="28">
        <f t="shared" si="7"/>
        <v>-20167.489999999998</v>
      </c>
      <c r="O31" s="28">
        <f t="shared" si="7"/>
        <v>-524060.4100000001</v>
      </c>
    </row>
    <row r="32" spans="1:15" ht="18.75" customHeight="1">
      <c r="A32" s="26" t="s">
        <v>38</v>
      </c>
      <c r="B32" s="29">
        <f>+B33</f>
        <v>-54419.2</v>
      </c>
      <c r="C32" s="29">
        <f>+C33</f>
        <v>-56122</v>
      </c>
      <c r="D32" s="29">
        <f aca="true" t="shared" si="8" ref="D32:O32">+D33</f>
        <v>-33545.6</v>
      </c>
      <c r="E32" s="29">
        <f t="shared" si="8"/>
        <v>-9257.6</v>
      </c>
      <c r="F32" s="29">
        <f t="shared" si="8"/>
        <v>-30764.8</v>
      </c>
      <c r="G32" s="29">
        <f t="shared" si="8"/>
        <v>-47198.8</v>
      </c>
      <c r="H32" s="29">
        <f t="shared" si="8"/>
        <v>-7959.6</v>
      </c>
      <c r="I32" s="29">
        <f t="shared" si="8"/>
        <v>-65379.6</v>
      </c>
      <c r="J32" s="29">
        <f t="shared" si="8"/>
        <v>-41368.8</v>
      </c>
      <c r="K32" s="29">
        <f t="shared" si="8"/>
        <v>-33316.8</v>
      </c>
      <c r="L32" s="29">
        <f t="shared" si="8"/>
        <v>-26030.4</v>
      </c>
      <c r="M32" s="29">
        <f t="shared" si="8"/>
        <v>-22242</v>
      </c>
      <c r="N32" s="29">
        <f t="shared" si="8"/>
        <v>-16781.6</v>
      </c>
      <c r="O32" s="29">
        <f t="shared" si="8"/>
        <v>-444386.8</v>
      </c>
    </row>
    <row r="33" spans="1:26" ht="18.75" customHeight="1">
      <c r="A33" s="27" t="s">
        <v>39</v>
      </c>
      <c r="B33" s="16">
        <f>ROUND((-B9)*$G$3,2)</f>
        <v>-54419.2</v>
      </c>
      <c r="C33" s="16">
        <f aca="true" t="shared" si="9" ref="C33:N33">ROUND((-C9)*$G$3,2)</f>
        <v>-56122</v>
      </c>
      <c r="D33" s="16">
        <f t="shared" si="9"/>
        <v>-33545.6</v>
      </c>
      <c r="E33" s="16">
        <f t="shared" si="9"/>
        <v>-9257.6</v>
      </c>
      <c r="F33" s="16">
        <f t="shared" si="9"/>
        <v>-30764.8</v>
      </c>
      <c r="G33" s="16">
        <f t="shared" si="9"/>
        <v>-47198.8</v>
      </c>
      <c r="H33" s="16">
        <f t="shared" si="9"/>
        <v>-7959.6</v>
      </c>
      <c r="I33" s="16">
        <f t="shared" si="9"/>
        <v>-65379.6</v>
      </c>
      <c r="J33" s="16">
        <f t="shared" si="9"/>
        <v>-41368.8</v>
      </c>
      <c r="K33" s="16">
        <f t="shared" si="9"/>
        <v>-33316.8</v>
      </c>
      <c r="L33" s="16">
        <f t="shared" si="9"/>
        <v>-26030.4</v>
      </c>
      <c r="M33" s="16">
        <f t="shared" si="9"/>
        <v>-22242</v>
      </c>
      <c r="N33" s="16">
        <f t="shared" si="9"/>
        <v>-16781.6</v>
      </c>
      <c r="O33" s="30">
        <f aca="true" t="shared" si="10" ref="O33:O55">SUM(B33:N33)</f>
        <v>-444386.8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-6069.89</v>
      </c>
      <c r="C34" s="29">
        <f aca="true" t="shared" si="11" ref="C34:O34">SUM(C35:C45)</f>
        <v>-4688.85</v>
      </c>
      <c r="D34" s="29">
        <f t="shared" si="11"/>
        <v>-4132.4</v>
      </c>
      <c r="E34" s="29">
        <f t="shared" si="11"/>
        <v>-1187.9</v>
      </c>
      <c r="F34" s="29">
        <f t="shared" si="11"/>
        <v>-23379.78</v>
      </c>
      <c r="G34" s="29">
        <f t="shared" si="11"/>
        <v>-7383.46</v>
      </c>
      <c r="H34" s="29">
        <f t="shared" si="11"/>
        <v>-6024.41</v>
      </c>
      <c r="I34" s="29">
        <f t="shared" si="11"/>
        <v>-4635.72</v>
      </c>
      <c r="J34" s="29">
        <f t="shared" si="11"/>
        <v>-5232.62</v>
      </c>
      <c r="K34" s="29">
        <f t="shared" si="11"/>
        <v>-5084.8</v>
      </c>
      <c r="L34" s="29">
        <f t="shared" si="11"/>
        <v>-4592.26</v>
      </c>
      <c r="M34" s="29">
        <f t="shared" si="11"/>
        <v>-3875.63</v>
      </c>
      <c r="N34" s="29">
        <f t="shared" si="11"/>
        <v>-3385.8900000000003</v>
      </c>
      <c r="O34" s="29">
        <f t="shared" si="11"/>
        <v>-79673.6100000001</v>
      </c>
    </row>
    <row r="35" spans="1:26" ht="18.75" customHeight="1">
      <c r="A35" s="27" t="s">
        <v>41</v>
      </c>
      <c r="B35" s="31">
        <v>0</v>
      </c>
      <c r="C35" s="31">
        <v>-198</v>
      </c>
      <c r="D35" s="31">
        <v>-206.53</v>
      </c>
      <c r="E35" s="31">
        <v>0</v>
      </c>
      <c r="F35" s="31">
        <v>-19149.69</v>
      </c>
      <c r="G35" s="31">
        <v>-1386</v>
      </c>
      <c r="H35" s="31">
        <v>-5024.83</v>
      </c>
      <c r="I35" s="31">
        <v>0</v>
      </c>
      <c r="J35" s="31">
        <v>-1306.75</v>
      </c>
      <c r="K35" s="31">
        <v>0</v>
      </c>
      <c r="L35" s="31">
        <v>0</v>
      </c>
      <c r="M35" s="31">
        <v>-1195.61</v>
      </c>
      <c r="N35" s="31">
        <v>-1966.2</v>
      </c>
      <c r="O35" s="31">
        <f t="shared" si="10"/>
        <v>-30433.609999999997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-6069.89</v>
      </c>
      <c r="C43" s="31">
        <v>-4490.85</v>
      </c>
      <c r="D43" s="31">
        <v>-3925.87</v>
      </c>
      <c r="E43" s="31">
        <v>-1187.9</v>
      </c>
      <c r="F43" s="31">
        <v>-4230.09</v>
      </c>
      <c r="G43" s="31">
        <v>-5997.46</v>
      </c>
      <c r="H43" s="31">
        <v>-999.58</v>
      </c>
      <c r="I43" s="31">
        <v>-4635.72</v>
      </c>
      <c r="J43" s="31">
        <v>-3925.87</v>
      </c>
      <c r="K43" s="31">
        <v>-5084.8</v>
      </c>
      <c r="L43" s="31">
        <v>-4592.26</v>
      </c>
      <c r="M43" s="31">
        <v>-2680.02</v>
      </c>
      <c r="N43" s="31">
        <v>-1419.69</v>
      </c>
      <c r="O43" s="31">
        <f>SUM(B43:N43)</f>
        <v>-49240.00000000001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1439518.2999999998</v>
      </c>
      <c r="C53" s="34">
        <f aca="true" t="shared" si="13" ref="C53:N53">+C20+C31</f>
        <v>1030545.0800000002</v>
      </c>
      <c r="D53" s="34">
        <f t="shared" si="13"/>
        <v>927276.2800000001</v>
      </c>
      <c r="E53" s="34">
        <f t="shared" si="13"/>
        <v>279945.41</v>
      </c>
      <c r="F53" s="34">
        <f t="shared" si="13"/>
        <v>976957.8300000002</v>
      </c>
      <c r="G53" s="34">
        <f t="shared" si="13"/>
        <v>1411570.98</v>
      </c>
      <c r="H53" s="34">
        <f t="shared" si="13"/>
        <v>232049.67000000004</v>
      </c>
      <c r="I53" s="34">
        <f t="shared" si="13"/>
        <v>1072805.91</v>
      </c>
      <c r="J53" s="34">
        <f t="shared" si="13"/>
        <v>913486.9899999999</v>
      </c>
      <c r="K53" s="34">
        <f t="shared" si="13"/>
        <v>1209567.43</v>
      </c>
      <c r="L53" s="34">
        <f t="shared" si="13"/>
        <v>1101635.6300000001</v>
      </c>
      <c r="M53" s="34">
        <f t="shared" si="13"/>
        <v>638776.76</v>
      </c>
      <c r="N53" s="34">
        <f t="shared" si="13"/>
        <v>323426.96000000014</v>
      </c>
      <c r="O53" s="34">
        <f>SUM(B53:N53)</f>
        <v>11557563.230000002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1439518.29</v>
      </c>
      <c r="C59" s="42">
        <f t="shared" si="14"/>
        <v>1030545.0800000001</v>
      </c>
      <c r="D59" s="42">
        <f t="shared" si="14"/>
        <v>927276.28</v>
      </c>
      <c r="E59" s="42">
        <f t="shared" si="14"/>
        <v>279945.41</v>
      </c>
      <c r="F59" s="42">
        <f t="shared" si="14"/>
        <v>976957.84</v>
      </c>
      <c r="G59" s="42">
        <f t="shared" si="14"/>
        <v>1411570.98</v>
      </c>
      <c r="H59" s="42">
        <f t="shared" si="14"/>
        <v>232049.66</v>
      </c>
      <c r="I59" s="42">
        <f t="shared" si="14"/>
        <v>1072805.92</v>
      </c>
      <c r="J59" s="42">
        <f t="shared" si="14"/>
        <v>913486.99</v>
      </c>
      <c r="K59" s="42">
        <f t="shared" si="14"/>
        <v>1209567.43</v>
      </c>
      <c r="L59" s="42">
        <f t="shared" si="14"/>
        <v>1101635.63</v>
      </c>
      <c r="M59" s="42">
        <f t="shared" si="14"/>
        <v>638776.77</v>
      </c>
      <c r="N59" s="42">
        <f t="shared" si="14"/>
        <v>323426.96</v>
      </c>
      <c r="O59" s="34">
        <f t="shared" si="14"/>
        <v>11557563.240000002</v>
      </c>
      <c r="Q59"/>
    </row>
    <row r="60" spans="1:18" ht="18.75" customHeight="1">
      <c r="A60" s="26" t="s">
        <v>54</v>
      </c>
      <c r="B60" s="42">
        <v>1177261.73</v>
      </c>
      <c r="C60" s="42">
        <v>738536.27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1915798</v>
      </c>
      <c r="P60"/>
      <c r="Q60"/>
      <c r="R60" s="41"/>
    </row>
    <row r="61" spans="1:16" ht="18.75" customHeight="1">
      <c r="A61" s="26" t="s">
        <v>55</v>
      </c>
      <c r="B61" s="42">
        <v>262256.56</v>
      </c>
      <c r="C61" s="42">
        <v>292008.81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554265.37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927276.28</v>
      </c>
      <c r="E62" s="43">
        <v>0</v>
      </c>
      <c r="F62" s="43">
        <v>0</v>
      </c>
      <c r="G62" s="43">
        <v>0</v>
      </c>
      <c r="H62" s="42">
        <v>232049.66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1159325.94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279945.41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279945.41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976957.84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976957.84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1411570.98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1411570.98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1072805.92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1072805.92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913486.99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913486.99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1209567.43</v>
      </c>
      <c r="L68" s="29">
        <v>1101635.63</v>
      </c>
      <c r="M68" s="43">
        <v>0</v>
      </c>
      <c r="N68" s="43">
        <v>0</v>
      </c>
      <c r="O68" s="34">
        <f t="shared" si="15"/>
        <v>2311203.0599999996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638776.77</v>
      </c>
      <c r="N69" s="43">
        <v>0</v>
      </c>
      <c r="O69" s="34">
        <f t="shared" si="15"/>
        <v>638776.77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323426.96</v>
      </c>
      <c r="O70" s="46">
        <f t="shared" si="15"/>
        <v>323426.96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2023-04-06T18:16:17Z</dcterms:modified>
  <cp:category/>
  <cp:version/>
  <cp:contentType/>
  <cp:contentStatus/>
</cp:coreProperties>
</file>