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<sst xmlns="http://schemas.openxmlformats.org/spreadsheetml/2006/main" count="88" uniqueCount="85">
  <si>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</si>
  <si>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</si>
  <si>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</si>
  <si>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</si>
  <si>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</si>
  <si>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</si>
  <si>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</si>
  <si>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</si>
  <si>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</si>
  <si>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</si>
  <si>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</si>
  <si>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</si>
  <si>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</si>
  <si>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</si>
  <si>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</si>
  <si>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</si>
  <si>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</si>
  <si>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</si>
  <si>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</si>
  <si>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</si>
  <si>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</si>
  <si>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</si>
  <si>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</si>
  <si>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</si>
  <si>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</si>
  <si>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</si>
  <si>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</si>
  <si>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</si>
  <si>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</si>
  <si>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</si>
  <si>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</si>
  <si>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</si>
  <si>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</si>
  <si>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</si>
  <si>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</si>
  <si>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</si>
  <si>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</si>
  <si>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</si>
  <si>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</si>
  <si>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</si>
  <si>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</si>
  <si>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</si>
  <si>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</si>
  <si>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</si>
  <si>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</si>
  <si>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</si>
  <si>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</si>
  <si>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</si>
  <si>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</si>
  <si>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</si>
  <si>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</si>
  <si>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</si>
  <si>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</si>
  <si>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</si>
  <si>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</si>
  <si>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</si>
  <si>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</si>
  <si>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</si>
  <si>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</si>
  <si>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</si>
  <si>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</si>
  <si>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</si>
  <si>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</si>
  <si>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</si>
  <si>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</si>
  <si>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</si>
  <si>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</si>
  <si>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</si>
  <si>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</si>
  <si>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</si>
  <si>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</si>
  <si>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</si>
  <si>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</si>
  <si>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</si>
  <si>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</si>
  <si>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</si>
  <si>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</si>
  <si>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</si>
  <si>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</si>
  <si>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</si>
  <si>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</si>
  <si>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</si>
  <si>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</si>
  <si>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</si>
  <si>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30/03/23 - VENCIMENTO 06/04/23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</si>
</sst>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401491</v>
      </c>
      <c r="C7" s="9">
        <f t="shared" si="0"/>
        <v>277136</v>
      </c>
      <c r="D7" s="9">
        <f t="shared" si="0"/>
        <v>266455</v>
      </c>
      <c r="E7" s="9">
        <f t="shared" si="0"/>
        <v>71728</v>
      </c>
      <c r="F7" s="9">
        <f t="shared" si="0"/>
        <v>242743</v>
      </c>
      <c r="G7" s="9">
        <f t="shared" si="0"/>
        <v>389990</v>
      </c>
      <c r="H7" s="9">
        <f t="shared" si="0"/>
        <v>42539</v>
      </c>
      <c r="I7" s="9">
        <f t="shared" si="0"/>
        <v>311432</v>
      </c>
      <c r="J7" s="9">
        <f t="shared" si="0"/>
        <v>226990</v>
      </c>
      <c r="K7" s="9">
        <f t="shared" si="0"/>
        <v>360481</v>
      </c>
      <c r="L7" s="9">
        <f t="shared" si="0"/>
        <v>273744</v>
      </c>
      <c r="M7" s="9">
        <f t="shared" si="0"/>
        <v>136174</v>
      </c>
      <c r="N7" s="9">
        <f t="shared" si="0"/>
        <v>87851</v>
      </c>
      <c r="O7" s="9">
        <f t="shared" si="0"/>
        <v>3088754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11148</v>
      </c>
      <c r="C8" s="11">
        <f t="shared" si="1"/>
        <v>11700</v>
      </c>
      <c r="D8" s="11">
        <f t="shared" si="1"/>
        <v>7159</v>
      </c>
      <c r="E8" s="11">
        <f t="shared" si="1"/>
        <v>1914</v>
      </c>
      <c r="F8" s="11">
        <f t="shared" si="1"/>
        <v>6521</v>
      </c>
      <c r="G8" s="11">
        <f t="shared" si="1"/>
        <v>9781</v>
      </c>
      <c r="H8" s="11">
        <f t="shared" si="1"/>
        <v>1859</v>
      </c>
      <c r="I8" s="11">
        <f t="shared" si="1"/>
        <v>14466</v>
      </c>
      <c r="J8" s="11">
        <f t="shared" si="1"/>
        <v>8966</v>
      </c>
      <c r="K8" s="11">
        <f t="shared" si="1"/>
        <v>7076</v>
      </c>
      <c r="L8" s="11">
        <f t="shared" si="1"/>
        <v>5573</v>
      </c>
      <c r="M8" s="11">
        <f t="shared" si="1"/>
        <v>4925</v>
      </c>
      <c r="N8" s="11">
        <f t="shared" si="1"/>
        <v>3795</v>
      </c>
      <c r="O8" s="11">
        <f t="shared" si="1"/>
        <v>94883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11148</v>
      </c>
      <c r="C9" s="11">
        <v>11700</v>
      </c>
      <c r="D9" s="11">
        <v>7159</v>
      </c>
      <c r="E9" s="11">
        <v>1914</v>
      </c>
      <c r="F9" s="11">
        <v>6521</v>
      </c>
      <c r="G9" s="11">
        <v>9781</v>
      </c>
      <c r="H9" s="11">
        <v>1859</v>
      </c>
      <c r="I9" s="11">
        <v>14466</v>
      </c>
      <c r="J9" s="11">
        <v>8966</v>
      </c>
      <c r="K9" s="11">
        <v>7056</v>
      </c>
      <c r="L9" s="11">
        <v>5573</v>
      </c>
      <c r="M9" s="11">
        <v>4922</v>
      </c>
      <c r="N9" s="11">
        <v>3787</v>
      </c>
      <c r="O9" s="11">
        <f>SUM(B9:N9)</f>
        <v>94852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20</v>
      </c>
      <c r="L10" s="13">
        <v>0</v>
      </c>
      <c r="M10" s="13">
        <v>3</v>
      </c>
      <c r="N10" s="13">
        <v>8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390343</v>
      </c>
      <c r="C11" s="13">
        <v>265436</v>
      </c>
      <c r="D11" s="13">
        <v>259296</v>
      </c>
      <c r="E11" s="13">
        <v>69814</v>
      </c>
      <c r="F11" s="13">
        <v>236222</v>
      </c>
      <c r="G11" s="13">
        <v>380209</v>
      </c>
      <c r="H11" s="13">
        <v>40680</v>
      </c>
      <c r="I11" s="13">
        <v>296966</v>
      </c>
      <c r="J11" s="13">
        <v>218024</v>
      </c>
      <c r="K11" s="13">
        <v>353405</v>
      </c>
      <c r="L11" s="13">
        <v>268171</v>
      </c>
      <c r="M11" s="13">
        <v>131249</v>
      </c>
      <c r="N11" s="13">
        <v>84056</v>
      </c>
      <c r="O11" s="11">
        <f>SUM(B11:N11)</f>
        <v>2993871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26020</v>
      </c>
      <c r="C12" s="13">
        <v>22580</v>
      </c>
      <c r="D12" s="13">
        <v>18208</v>
      </c>
      <c r="E12" s="13">
        <v>7007</v>
      </c>
      <c r="F12" s="13">
        <v>20347</v>
      </c>
      <c r="G12" s="13">
        <v>35221</v>
      </c>
      <c r="H12" s="13">
        <v>4013</v>
      </c>
      <c r="I12" s="13">
        <v>27390</v>
      </c>
      <c r="J12" s="13">
        <v>18110</v>
      </c>
      <c r="K12" s="13">
        <v>22715</v>
      </c>
      <c r="L12" s="13">
        <v>17520</v>
      </c>
      <c r="M12" s="13">
        <v>6400</v>
      </c>
      <c r="N12" s="13">
        <v>3379</v>
      </c>
      <c r="O12" s="11">
        <f>SUM(B12:N12)</f>
        <v>228910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364323</v>
      </c>
      <c r="C13" s="15">
        <f t="shared" si="2"/>
        <v>242856</v>
      </c>
      <c r="D13" s="15">
        <f t="shared" si="2"/>
        <v>241088</v>
      </c>
      <c r="E13" s="15">
        <f t="shared" si="2"/>
        <v>62807</v>
      </c>
      <c r="F13" s="15">
        <f t="shared" si="2"/>
        <v>215875</v>
      </c>
      <c r="G13" s="15">
        <f t="shared" si="2"/>
        <v>344988</v>
      </c>
      <c r="H13" s="15">
        <f t="shared" si="2"/>
        <v>36667</v>
      </c>
      <c r="I13" s="15">
        <f t="shared" si="2"/>
        <v>269576</v>
      </c>
      <c r="J13" s="15">
        <f t="shared" si="2"/>
        <v>199914</v>
      </c>
      <c r="K13" s="15">
        <f t="shared" si="2"/>
        <v>330690</v>
      </c>
      <c r="L13" s="15">
        <f t="shared" si="2"/>
        <v>250651</v>
      </c>
      <c r="M13" s="15">
        <f t="shared" si="2"/>
        <v>124849</v>
      </c>
      <c r="N13" s="15">
        <f t="shared" si="2"/>
        <v>80677</v>
      </c>
      <c r="O13" s="11">
        <f>SUM(B13:N13)</f>
        <v>2764961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1.167820575641635</v>
      </c>
      <c r="C18" s="19">
        <v>1.218085932013101</v>
      </c>
      <c r="D18" s="19">
        <v>1.272501386278098</v>
      </c>
      <c r="E18" s="19">
        <v>0.820880652834474</v>
      </c>
      <c r="F18" s="19">
        <v>1.292290971862504</v>
      </c>
      <c r="G18" s="19">
        <v>1.381559810684858</v>
      </c>
      <c r="H18" s="19">
        <v>1.610109811399562</v>
      </c>
      <c r="I18" s="19">
        <v>1.152345494786052</v>
      </c>
      <c r="J18" s="19">
        <v>1.300050243460333</v>
      </c>
      <c r="K18" s="19">
        <v>1.118166003851804</v>
      </c>
      <c r="L18" s="19">
        <v>1.176339977266137</v>
      </c>
      <c r="M18" s="19">
        <v>1.199725880446714</v>
      </c>
      <c r="N18" s="19">
        <v>1.069790797876594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1510054.42</v>
      </c>
      <c r="C20" s="24">
        <f t="shared" si="3"/>
        <v>1097552.33</v>
      </c>
      <c r="D20" s="24">
        <f t="shared" si="3"/>
        <v>967304.6800000002</v>
      </c>
      <c r="E20" s="24">
        <f t="shared" si="3"/>
        <v>290216.74</v>
      </c>
      <c r="F20" s="24">
        <f t="shared" si="3"/>
        <v>1028551.3100000003</v>
      </c>
      <c r="G20" s="24">
        <f t="shared" si="3"/>
        <v>1475626.2899999998</v>
      </c>
      <c r="H20" s="24">
        <f t="shared" si="3"/>
        <v>248333.91000000003</v>
      </c>
      <c r="I20" s="24">
        <f t="shared" si="3"/>
        <v>1174946.94</v>
      </c>
      <c r="J20" s="24">
        <f t="shared" si="3"/>
        <v>956849.1499999999</v>
      </c>
      <c r="K20" s="24">
        <f t="shared" si="3"/>
        <v>1255822.7999999998</v>
      </c>
      <c r="L20" s="24">
        <f t="shared" si="3"/>
        <v>1147053.8</v>
      </c>
      <c r="M20" s="24">
        <f t="shared" si="3"/>
        <v>673565.24</v>
      </c>
      <c r="N20" s="24">
        <f t="shared" si="3"/>
        <v>346771.5400000001</v>
      </c>
      <c r="O20" s="24">
        <f>O21+O22+O23+O24+O25+O26+O27+O28+O29</f>
        <v>12172649.15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1178938.17</v>
      </c>
      <c r="C21" s="28">
        <f t="shared" si="4"/>
        <v>840692.06</v>
      </c>
      <c r="D21" s="28">
        <f t="shared" si="4"/>
        <v>708876.88</v>
      </c>
      <c r="E21" s="28">
        <f t="shared" si="4"/>
        <v>325996.59</v>
      </c>
      <c r="F21" s="28">
        <f t="shared" si="4"/>
        <v>748522.31</v>
      </c>
      <c r="G21" s="28">
        <f t="shared" si="4"/>
        <v>989482.63</v>
      </c>
      <c r="H21" s="28">
        <f t="shared" si="4"/>
        <v>144909.1</v>
      </c>
      <c r="I21" s="28">
        <f t="shared" si="4"/>
        <v>938064.33</v>
      </c>
      <c r="J21" s="28">
        <f t="shared" si="4"/>
        <v>687688.9</v>
      </c>
      <c r="K21" s="28">
        <f t="shared" si="4"/>
        <v>1032309.44</v>
      </c>
      <c r="L21" s="28">
        <f t="shared" si="4"/>
        <v>892597.06</v>
      </c>
      <c r="M21" s="28">
        <f t="shared" si="4"/>
        <v>512368.29</v>
      </c>
      <c r="N21" s="28">
        <f t="shared" si="4"/>
        <v>298579.19</v>
      </c>
      <c r="O21" s="28">
        <f aca="true" t="shared" si="5" ref="O21:O29">SUM(B21:N21)</f>
        <v>9299024.95</v>
      </c>
    </row>
    <row r="22" spans="1:23" ht="18.75" customHeight="1">
      <c r="A22" s="26" t="s">
        <v>33</v>
      </c>
      <c r="B22" s="28">
        <f>IF(B18&lt;&gt;0,ROUND((B18-1)*B21,2),0)</f>
        <v>197850.08</v>
      </c>
      <c r="C22" s="28">
        <f aca="true" t="shared" si="6" ref="C22:N22">IF(C18&lt;&gt;0,ROUND((C18-1)*C21,2),0)</f>
        <v>183343.11</v>
      </c>
      <c r="D22" s="28">
        <f t="shared" si="6"/>
        <v>193169.93</v>
      </c>
      <c r="E22" s="28">
        <f t="shared" si="6"/>
        <v>-58392.3</v>
      </c>
      <c r="F22" s="28">
        <f t="shared" si="6"/>
        <v>218786.31</v>
      </c>
      <c r="G22" s="28">
        <f t="shared" si="6"/>
        <v>377546.8</v>
      </c>
      <c r="H22" s="28">
        <f t="shared" si="6"/>
        <v>88410.46</v>
      </c>
      <c r="I22" s="28">
        <f t="shared" si="6"/>
        <v>142909.87</v>
      </c>
      <c r="J22" s="28">
        <f t="shared" si="6"/>
        <v>206341.22</v>
      </c>
      <c r="K22" s="28">
        <f t="shared" si="6"/>
        <v>121983.88</v>
      </c>
      <c r="L22" s="28">
        <f t="shared" si="6"/>
        <v>157400.55</v>
      </c>
      <c r="M22" s="28">
        <f t="shared" si="6"/>
        <v>102333.21</v>
      </c>
      <c r="N22" s="28">
        <f t="shared" si="6"/>
        <v>20838.08</v>
      </c>
      <c r="O22" s="28">
        <f t="shared" si="5"/>
        <v>1952521.2</v>
      </c>
      <c r="W22" s="51"/>
    </row>
    <row r="23" spans="1:15" ht="18.75" customHeight="1">
      <c r="A23" s="26" t="s">
        <v>34</v>
      </c>
      <c r="B23" s="28">
        <v>68097.69</v>
      </c>
      <c r="C23" s="28">
        <v>44592.76</v>
      </c>
      <c r="D23" s="28">
        <v>32355.21</v>
      </c>
      <c r="E23" s="28">
        <v>11728.04</v>
      </c>
      <c r="F23" s="28">
        <v>38528.68</v>
      </c>
      <c r="G23" s="28">
        <v>63201.77</v>
      </c>
      <c r="H23" s="28">
        <v>6645.07</v>
      </c>
      <c r="I23" s="28">
        <v>47920.57</v>
      </c>
      <c r="J23" s="28">
        <v>38779.65</v>
      </c>
      <c r="K23" s="28">
        <v>57267.45</v>
      </c>
      <c r="L23" s="28">
        <v>53097.62</v>
      </c>
      <c r="M23" s="28">
        <v>27253.59</v>
      </c>
      <c r="N23" s="28">
        <v>16630.9</v>
      </c>
      <c r="O23" s="28">
        <f t="shared" si="5"/>
        <v>506099.00000000006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1088.98</v>
      </c>
      <c r="C26" s="28">
        <v>805.01</v>
      </c>
      <c r="D26" s="28">
        <v>703.41</v>
      </c>
      <c r="E26" s="28">
        <v>211.02</v>
      </c>
      <c r="F26" s="28">
        <v>750.3</v>
      </c>
      <c r="G26" s="28">
        <v>1075.95</v>
      </c>
      <c r="H26" s="28">
        <v>179.76</v>
      </c>
      <c r="I26" s="28">
        <v>851.9</v>
      </c>
      <c r="J26" s="28">
        <v>698.2</v>
      </c>
      <c r="K26" s="28">
        <v>911.82</v>
      </c>
      <c r="L26" s="28">
        <v>831.06</v>
      </c>
      <c r="M26" s="28">
        <v>484.57</v>
      </c>
      <c r="N26" s="28">
        <v>247.49</v>
      </c>
      <c r="O26" s="28">
        <f t="shared" si="5"/>
        <v>8839.47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627.34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812.48</v>
      </c>
      <c r="L27" s="28">
        <v>721.19</v>
      </c>
      <c r="M27" s="28">
        <v>408.22</v>
      </c>
      <c r="N27" s="28">
        <v>213.89</v>
      </c>
      <c r="O27" s="28">
        <f t="shared" si="5"/>
        <v>7557.84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-55106.6</v>
      </c>
      <c r="C31" s="28">
        <f aca="true" t="shared" si="7" ref="C31:O31">+C32+C34+C47+C48+C49+C54-C55</f>
        <v>-55956.36</v>
      </c>
      <c r="D31" s="28">
        <f t="shared" si="7"/>
        <v>-35410.979999999996</v>
      </c>
      <c r="E31" s="28">
        <f t="shared" si="7"/>
        <v>-9595.02</v>
      </c>
      <c r="F31" s="28">
        <f t="shared" si="7"/>
        <v>-32864.54</v>
      </c>
      <c r="G31" s="28">
        <f t="shared" si="7"/>
        <v>-49019.37</v>
      </c>
      <c r="H31" s="28">
        <f t="shared" si="7"/>
        <v>-9179.18</v>
      </c>
      <c r="I31" s="28">
        <f t="shared" si="7"/>
        <v>-68387.52</v>
      </c>
      <c r="J31" s="28">
        <f t="shared" si="7"/>
        <v>-43332.81</v>
      </c>
      <c r="K31" s="28">
        <f t="shared" si="7"/>
        <v>-36116.71</v>
      </c>
      <c r="L31" s="28">
        <f t="shared" si="7"/>
        <v>-29142.43</v>
      </c>
      <c r="M31" s="28">
        <f t="shared" si="7"/>
        <v>-24351.309999999998</v>
      </c>
      <c r="N31" s="28">
        <f t="shared" si="7"/>
        <v>-18039.059999999998</v>
      </c>
      <c r="O31" s="28">
        <f t="shared" si="7"/>
        <v>-466501.89</v>
      </c>
    </row>
    <row r="32" spans="1:15" ht="18.75" customHeight="1">
      <c r="A32" s="26" t="s">
        <v>38</v>
      </c>
      <c r="B32" s="29">
        <f>+B33</f>
        <v>-49051.2</v>
      </c>
      <c r="C32" s="29">
        <f>+C33</f>
        <v>-51480</v>
      </c>
      <c r="D32" s="29">
        <f aca="true" t="shared" si="8" ref="D32:O32">+D33</f>
        <v>-31499.6</v>
      </c>
      <c r="E32" s="29">
        <f t="shared" si="8"/>
        <v>-8421.6</v>
      </c>
      <c r="F32" s="29">
        <f t="shared" si="8"/>
        <v>-28692.4</v>
      </c>
      <c r="G32" s="29">
        <f t="shared" si="8"/>
        <v>-43036.4</v>
      </c>
      <c r="H32" s="29">
        <f t="shared" si="8"/>
        <v>-8179.6</v>
      </c>
      <c r="I32" s="29">
        <f t="shared" si="8"/>
        <v>-63650.4</v>
      </c>
      <c r="J32" s="29">
        <f t="shared" si="8"/>
        <v>-39450.4</v>
      </c>
      <c r="K32" s="29">
        <f t="shared" si="8"/>
        <v>-31046.4</v>
      </c>
      <c r="L32" s="29">
        <f t="shared" si="8"/>
        <v>-24521.2</v>
      </c>
      <c r="M32" s="29">
        <f t="shared" si="8"/>
        <v>-21656.8</v>
      </c>
      <c r="N32" s="29">
        <f t="shared" si="8"/>
        <v>-16662.8</v>
      </c>
      <c r="O32" s="29">
        <f t="shared" si="8"/>
        <v>-417348.80000000005</v>
      </c>
    </row>
    <row r="33" spans="1:26" ht="18.75" customHeight="1">
      <c r="A33" s="27" t="s">
        <v>39</v>
      </c>
      <c r="B33" s="16">
        <f>ROUND((-B9)*$G$3,2)</f>
        <v>-49051.2</v>
      </c>
      <c r="C33" s="16">
        <f aca="true" t="shared" si="9" ref="C33:N33">ROUND((-C9)*$G$3,2)</f>
        <v>-51480</v>
      </c>
      <c r="D33" s="16">
        <f t="shared" si="9"/>
        <v>-31499.6</v>
      </c>
      <c r="E33" s="16">
        <f t="shared" si="9"/>
        <v>-8421.6</v>
      </c>
      <c r="F33" s="16">
        <f t="shared" si="9"/>
        <v>-28692.4</v>
      </c>
      <c r="G33" s="16">
        <f t="shared" si="9"/>
        <v>-43036.4</v>
      </c>
      <c r="H33" s="16">
        <f t="shared" si="9"/>
        <v>-8179.6</v>
      </c>
      <c r="I33" s="16">
        <f t="shared" si="9"/>
        <v>-63650.4</v>
      </c>
      <c r="J33" s="16">
        <f t="shared" si="9"/>
        <v>-39450.4</v>
      </c>
      <c r="K33" s="16">
        <f t="shared" si="9"/>
        <v>-31046.4</v>
      </c>
      <c r="L33" s="16">
        <f t="shared" si="9"/>
        <v>-24521.2</v>
      </c>
      <c r="M33" s="16">
        <f t="shared" si="9"/>
        <v>-21656.8</v>
      </c>
      <c r="N33" s="16">
        <f t="shared" si="9"/>
        <v>-16662.8</v>
      </c>
      <c r="O33" s="30">
        <f aca="true" t="shared" si="10" ref="O33:O55">SUM(B33:N33)</f>
        <v>-417348.80000000005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-4476.36</v>
      </c>
      <c r="D34" s="29">
        <f t="shared" si="11"/>
        <v>-3911.38</v>
      </c>
      <c r="E34" s="29">
        <f t="shared" si="11"/>
        <v>-1173.42</v>
      </c>
      <c r="F34" s="29">
        <f t="shared" si="11"/>
        <v>-4172.14</v>
      </c>
      <c r="G34" s="29">
        <f t="shared" si="11"/>
        <v>-5982.97</v>
      </c>
      <c r="H34" s="29">
        <f t="shared" si="11"/>
        <v>-999.58</v>
      </c>
      <c r="I34" s="29">
        <f t="shared" si="11"/>
        <v>-4737.12</v>
      </c>
      <c r="J34" s="29">
        <f t="shared" si="11"/>
        <v>-3882.41</v>
      </c>
      <c r="K34" s="29">
        <f t="shared" si="11"/>
        <v>-5070.31</v>
      </c>
      <c r="L34" s="29">
        <f t="shared" si="11"/>
        <v>-4621.23</v>
      </c>
      <c r="M34" s="29">
        <f t="shared" si="11"/>
        <v>-2694.51</v>
      </c>
      <c r="N34" s="29">
        <f t="shared" si="11"/>
        <v>-1376.26</v>
      </c>
      <c r="O34" s="29">
        <f t="shared" si="11"/>
        <v>-49153.09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-4476.36</v>
      </c>
      <c r="D43" s="31">
        <v>-3911.38</v>
      </c>
      <c r="E43" s="31">
        <v>-1173.42</v>
      </c>
      <c r="F43" s="31">
        <v>-4172.14</v>
      </c>
      <c r="G43" s="31">
        <v>-5982.97</v>
      </c>
      <c r="H43" s="31">
        <v>-999.58</v>
      </c>
      <c r="I43" s="31">
        <v>-4737.12</v>
      </c>
      <c r="J43" s="31">
        <v>-3882.41</v>
      </c>
      <c r="K43" s="31">
        <v>-5070.31</v>
      </c>
      <c r="L43" s="31">
        <v>-4621.23</v>
      </c>
      <c r="M43" s="31">
        <v>-2694.51</v>
      </c>
      <c r="N43" s="31">
        <v>-1376.26</v>
      </c>
      <c r="O43" s="31">
        <f>SUM(B43:N43)</f>
        <v>-49153.09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1454947.8199999998</v>
      </c>
      <c r="C53" s="34">
        <f aca="true" t="shared" si="13" ref="C53:N53">+C20+C31</f>
        <v>1041595.9700000001</v>
      </c>
      <c r="D53" s="34">
        <f t="shared" si="13"/>
        <v>931893.7000000002</v>
      </c>
      <c r="E53" s="34">
        <f t="shared" si="13"/>
        <v>280621.72</v>
      </c>
      <c r="F53" s="34">
        <f t="shared" si="13"/>
        <v>995686.7700000003</v>
      </c>
      <c r="G53" s="34">
        <f t="shared" si="13"/>
        <v>1426606.9199999997</v>
      </c>
      <c r="H53" s="34">
        <f t="shared" si="13"/>
        <v>239154.73000000004</v>
      </c>
      <c r="I53" s="34">
        <f t="shared" si="13"/>
        <v>1106559.42</v>
      </c>
      <c r="J53" s="34">
        <f t="shared" si="13"/>
        <v>913516.3399999999</v>
      </c>
      <c r="K53" s="34">
        <f t="shared" si="13"/>
        <v>1219706.0899999999</v>
      </c>
      <c r="L53" s="34">
        <f t="shared" si="13"/>
        <v>1117911.37</v>
      </c>
      <c r="M53" s="34">
        <f t="shared" si="13"/>
        <v>649213.9299999999</v>
      </c>
      <c r="N53" s="34">
        <f t="shared" si="13"/>
        <v>328732.4800000001</v>
      </c>
      <c r="O53" s="34">
        <f>SUM(B53:N53)</f>
        <v>11706147.260000002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1454947.8199999998</v>
      </c>
      <c r="C59" s="42">
        <f t="shared" si="14"/>
        <v>1041595.97</v>
      </c>
      <c r="D59" s="42">
        <f t="shared" si="14"/>
        <v>931893.7</v>
      </c>
      <c r="E59" s="42">
        <f t="shared" si="14"/>
        <v>280621.72</v>
      </c>
      <c r="F59" s="42">
        <f t="shared" si="14"/>
        <v>995686.78</v>
      </c>
      <c r="G59" s="42">
        <f t="shared" si="14"/>
        <v>1426606.92</v>
      </c>
      <c r="H59" s="42">
        <f t="shared" si="14"/>
        <v>239154.74</v>
      </c>
      <c r="I59" s="42">
        <f t="shared" si="14"/>
        <v>1106559.42</v>
      </c>
      <c r="J59" s="42">
        <f t="shared" si="14"/>
        <v>913516.35</v>
      </c>
      <c r="K59" s="42">
        <f t="shared" si="14"/>
        <v>1219706.09</v>
      </c>
      <c r="L59" s="42">
        <f t="shared" si="14"/>
        <v>1117911.37</v>
      </c>
      <c r="M59" s="42">
        <f t="shared" si="14"/>
        <v>649213.93</v>
      </c>
      <c r="N59" s="42">
        <f t="shared" si="14"/>
        <v>328732.48</v>
      </c>
      <c r="O59" s="34">
        <f t="shared" si="14"/>
        <v>11706147.29</v>
      </c>
      <c r="Q59"/>
    </row>
    <row r="60" spans="1:18" ht="18.75" customHeight="1">
      <c r="A60" s="26" t="s">
        <v>54</v>
      </c>
      <c r="B60" s="42">
        <v>1189759.65</v>
      </c>
      <c r="C60" s="42">
        <v>746382.41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1936142.06</v>
      </c>
      <c r="P60"/>
      <c r="Q60"/>
      <c r="R60" s="41"/>
    </row>
    <row r="61" spans="1:16" ht="18.75" customHeight="1">
      <c r="A61" s="26" t="s">
        <v>55</v>
      </c>
      <c r="B61" s="42">
        <v>265188.17</v>
      </c>
      <c r="C61" s="42">
        <v>295213.56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560401.73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931893.7</v>
      </c>
      <c r="E62" s="43">
        <v>0</v>
      </c>
      <c r="F62" s="43">
        <v>0</v>
      </c>
      <c r="G62" s="43">
        <v>0</v>
      </c>
      <c r="H62" s="42">
        <v>239154.74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1171048.44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280621.72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280621.72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995686.78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995686.78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1426606.92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1426606.92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1106559.42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1106559.42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913516.35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913516.35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1219706.09</v>
      </c>
      <c r="L68" s="29">
        <v>1117911.37</v>
      </c>
      <c r="M68" s="43">
        <v>0</v>
      </c>
      <c r="N68" s="43">
        <v>0</v>
      </c>
      <c r="O68" s="34">
        <f t="shared" si="15"/>
        <v>2337617.46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649213.93</v>
      </c>
      <c r="N69" s="43">
        <v>0</v>
      </c>
      <c r="O69" s="34">
        <f t="shared" si="15"/>
        <v>649213.93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328732.48</v>
      </c>
      <c r="O70" s="46">
        <f t="shared" si="15"/>
        <v>328732.48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2023-04-05T15:42:58Z</dcterms:modified>
  <cp:category/>
  <cp:version/>
  <cp:contentType/>
  <cp:contentStatus/>
</cp:coreProperties>
</file>