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<sst xmlns="http://schemas.openxmlformats.org/spreadsheetml/2006/main" count="88" uniqueCount="85">
  <si>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</si>
  <si>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</si>
  <si>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</si>
  <si>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</si>
  <si>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</si>
  <si>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</si>
  <si>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</si>
  <si>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</si>
  <si>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</si>
  <si>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</si>
  <si>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</si>
  <si>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</si>
  <si>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</si>
  <si>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</si>
  <si>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</si>
  <si>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</si>
  <si>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</si>
  <si>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</si>
  <si>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</si>
  <si>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</si>
  <si>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</si>
  <si>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</si>
  <si>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</si>
  <si>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</si>
  <si>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</si>
  <si>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</si>
  <si>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</si>
  <si>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</si>
  <si>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</si>
  <si>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</si>
  <si>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</si>
  <si>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</si>
  <si>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</si>
  <si>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</si>
  <si>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</si>
  <si>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</si>
  <si>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</si>
  <si>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</si>
  <si>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</si>
  <si>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</si>
  <si>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</si>
  <si>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</si>
  <si>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</si>
  <si>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</si>
  <si>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</si>
  <si>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</si>
  <si>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</si>
  <si>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</si>
  <si>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</si>
  <si>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</si>
  <si>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</si>
  <si>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</si>
  <si>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</si>
  <si>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</si>
  <si>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</si>
  <si>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</si>
  <si>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</si>
  <si>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</si>
  <si>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</si>
  <si>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</si>
  <si>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</si>
  <si>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</si>
  <si>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</si>
  <si>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</si>
  <si>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</si>
  <si>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</si>
  <si>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</si>
  <si>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</si>
  <si>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</si>
  <si>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</si>
  <si>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</si>
  <si>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</si>
  <si>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</si>
  <si>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</si>
  <si>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</si>
  <si>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</si>
  <si>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</si>
  <si>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</si>
  <si>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</si>
  <si>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</si>
  <si>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</si>
  <si>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</si>
  <si>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</si>
  <si>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</si>
  <si>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28/03/23 - VENCIMENTO 04/04/23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</si>
</sst>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164" fontId="0" fillId="0" borderId="0" xfId="53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398004</v>
      </c>
      <c r="C7" s="9">
        <f t="shared" si="0"/>
        <v>283352</v>
      </c>
      <c r="D7" s="9">
        <f t="shared" si="0"/>
        <v>267503</v>
      </c>
      <c r="E7" s="9">
        <f t="shared" si="0"/>
        <v>68103</v>
      </c>
      <c r="F7" s="9">
        <f t="shared" si="0"/>
        <v>245370</v>
      </c>
      <c r="G7" s="9">
        <f t="shared" si="0"/>
        <v>386946</v>
      </c>
      <c r="H7" s="9">
        <f t="shared" si="0"/>
        <v>44627</v>
      </c>
      <c r="I7" s="9">
        <f t="shared" si="0"/>
        <v>306202</v>
      </c>
      <c r="J7" s="9">
        <f t="shared" si="0"/>
        <v>225223</v>
      </c>
      <c r="K7" s="9">
        <f t="shared" si="0"/>
        <v>356524</v>
      </c>
      <c r="L7" s="9">
        <f t="shared" si="0"/>
        <v>266249</v>
      </c>
      <c r="M7" s="9">
        <f t="shared" si="0"/>
        <v>133002</v>
      </c>
      <c r="N7" s="9">
        <f t="shared" si="0"/>
        <v>88073</v>
      </c>
      <c r="O7" s="9">
        <f t="shared" si="0"/>
        <v>3069178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11202</v>
      </c>
      <c r="C8" s="11">
        <f t="shared" si="1"/>
        <v>12031</v>
      </c>
      <c r="D8" s="11">
        <f t="shared" si="1"/>
        <v>7218</v>
      </c>
      <c r="E8" s="11">
        <f t="shared" si="1"/>
        <v>1637</v>
      </c>
      <c r="F8" s="11">
        <f t="shared" si="1"/>
        <v>6347</v>
      </c>
      <c r="G8" s="11">
        <f t="shared" si="1"/>
        <v>9660</v>
      </c>
      <c r="H8" s="11">
        <f t="shared" si="1"/>
        <v>1809</v>
      </c>
      <c r="I8" s="11">
        <f t="shared" si="1"/>
        <v>14349</v>
      </c>
      <c r="J8" s="11">
        <f t="shared" si="1"/>
        <v>9117</v>
      </c>
      <c r="K8" s="11">
        <f t="shared" si="1"/>
        <v>7253</v>
      </c>
      <c r="L8" s="11">
        <f t="shared" si="1"/>
        <v>5450</v>
      </c>
      <c r="M8" s="11">
        <f t="shared" si="1"/>
        <v>4684</v>
      </c>
      <c r="N8" s="11">
        <f t="shared" si="1"/>
        <v>3672</v>
      </c>
      <c r="O8" s="11">
        <f t="shared" si="1"/>
        <v>94429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11202</v>
      </c>
      <c r="C9" s="11">
        <v>12031</v>
      </c>
      <c r="D9" s="11">
        <v>7218</v>
      </c>
      <c r="E9" s="11">
        <v>1637</v>
      </c>
      <c r="F9" s="11">
        <v>6347</v>
      </c>
      <c r="G9" s="11">
        <v>9660</v>
      </c>
      <c r="H9" s="11">
        <v>1809</v>
      </c>
      <c r="I9" s="11">
        <v>14349</v>
      </c>
      <c r="J9" s="11">
        <v>9117</v>
      </c>
      <c r="K9" s="11">
        <v>7233</v>
      </c>
      <c r="L9" s="11">
        <v>5450</v>
      </c>
      <c r="M9" s="11">
        <v>4682</v>
      </c>
      <c r="N9" s="11">
        <v>3657</v>
      </c>
      <c r="O9" s="11">
        <f>SUM(B9:N9)</f>
        <v>94392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20</v>
      </c>
      <c r="L10" s="13">
        <v>0</v>
      </c>
      <c r="M10" s="13">
        <v>2</v>
      </c>
      <c r="N10" s="13">
        <v>15</v>
      </c>
      <c r="O10" s="11">
        <f>SUM(B10:N10)</f>
        <v>37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386802</v>
      </c>
      <c r="C11" s="13">
        <v>271321</v>
      </c>
      <c r="D11" s="13">
        <v>260285</v>
      </c>
      <c r="E11" s="13">
        <v>66466</v>
      </c>
      <c r="F11" s="13">
        <v>239023</v>
      </c>
      <c r="G11" s="13">
        <v>377286</v>
      </c>
      <c r="H11" s="13">
        <v>42818</v>
      </c>
      <c r="I11" s="13">
        <v>291853</v>
      </c>
      <c r="J11" s="13">
        <v>216106</v>
      </c>
      <c r="K11" s="13">
        <v>349271</v>
      </c>
      <c r="L11" s="13">
        <v>260799</v>
      </c>
      <c r="M11" s="13">
        <v>128318</v>
      </c>
      <c r="N11" s="13">
        <v>84401</v>
      </c>
      <c r="O11" s="11">
        <f>SUM(B11:N11)</f>
        <v>2974749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26900</v>
      </c>
      <c r="C12" s="13">
        <v>24516</v>
      </c>
      <c r="D12" s="13">
        <v>19033</v>
      </c>
      <c r="E12" s="13">
        <v>6513</v>
      </c>
      <c r="F12" s="13">
        <v>20989</v>
      </c>
      <c r="G12" s="13">
        <v>35566</v>
      </c>
      <c r="H12" s="13">
        <v>4366</v>
      </c>
      <c r="I12" s="13">
        <v>27243</v>
      </c>
      <c r="J12" s="13">
        <v>18200</v>
      </c>
      <c r="K12" s="13">
        <v>23129</v>
      </c>
      <c r="L12" s="13">
        <v>17693</v>
      </c>
      <c r="M12" s="13">
        <v>6342</v>
      </c>
      <c r="N12" s="13">
        <v>3564</v>
      </c>
      <c r="O12" s="11">
        <f>SUM(B12:N12)</f>
        <v>234054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359902</v>
      </c>
      <c r="C13" s="15">
        <f t="shared" si="2"/>
        <v>246805</v>
      </c>
      <c r="D13" s="15">
        <f t="shared" si="2"/>
        <v>241252</v>
      </c>
      <c r="E13" s="15">
        <f t="shared" si="2"/>
        <v>59953</v>
      </c>
      <c r="F13" s="15">
        <f t="shared" si="2"/>
        <v>218034</v>
      </c>
      <c r="G13" s="15">
        <f t="shared" si="2"/>
        <v>341720</v>
      </c>
      <c r="H13" s="15">
        <f t="shared" si="2"/>
        <v>38452</v>
      </c>
      <c r="I13" s="15">
        <f t="shared" si="2"/>
        <v>264610</v>
      </c>
      <c r="J13" s="15">
        <f t="shared" si="2"/>
        <v>197906</v>
      </c>
      <c r="K13" s="15">
        <f t="shared" si="2"/>
        <v>326142</v>
      </c>
      <c r="L13" s="15">
        <f t="shared" si="2"/>
        <v>243106</v>
      </c>
      <c r="M13" s="15">
        <f t="shared" si="2"/>
        <v>121976</v>
      </c>
      <c r="N13" s="15">
        <f t="shared" si="2"/>
        <v>80837</v>
      </c>
      <c r="O13" s="11">
        <f>SUM(B13:N13)</f>
        <v>2740695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1.17919167161404</v>
      </c>
      <c r="C18" s="19">
        <v>1.203043778949486</v>
      </c>
      <c r="D18" s="19">
        <v>1.269992074037426</v>
      </c>
      <c r="E18" s="19">
        <v>0.868452538906704</v>
      </c>
      <c r="F18" s="19">
        <v>1.277434694677276</v>
      </c>
      <c r="G18" s="19">
        <v>1.390127294785729</v>
      </c>
      <c r="H18" s="19">
        <v>1.585624721498933</v>
      </c>
      <c r="I18" s="19">
        <v>1.17159551987279</v>
      </c>
      <c r="J18" s="19">
        <v>1.307873753458384</v>
      </c>
      <c r="K18" s="19">
        <v>1.137403462413164</v>
      </c>
      <c r="L18" s="19">
        <v>1.205466904509494</v>
      </c>
      <c r="M18" s="19">
        <v>1.211274122516122</v>
      </c>
      <c r="N18" s="19">
        <v>1.06741483927766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1511573.5699999998</v>
      </c>
      <c r="C20" s="24">
        <f t="shared" si="3"/>
        <v>1108659.6900000002</v>
      </c>
      <c r="D20" s="24">
        <f t="shared" si="3"/>
        <v>968824.8300000002</v>
      </c>
      <c r="E20" s="24">
        <f t="shared" si="3"/>
        <v>291473.33</v>
      </c>
      <c r="F20" s="24">
        <f t="shared" si="3"/>
        <v>1026708.3600000002</v>
      </c>
      <c r="G20" s="24">
        <f t="shared" si="3"/>
        <v>1473743.78</v>
      </c>
      <c r="H20" s="24">
        <f t="shared" si="3"/>
        <v>256059.19000000003</v>
      </c>
      <c r="I20" s="24">
        <f t="shared" si="3"/>
        <v>1174062.46</v>
      </c>
      <c r="J20" s="24">
        <f t="shared" si="3"/>
        <v>955699.0699999998</v>
      </c>
      <c r="K20" s="24">
        <f t="shared" si="3"/>
        <v>1264103.5500000003</v>
      </c>
      <c r="L20" s="24">
        <f t="shared" si="3"/>
        <v>1143660.0999999999</v>
      </c>
      <c r="M20" s="24">
        <f t="shared" si="3"/>
        <v>664285.9500000002</v>
      </c>
      <c r="N20" s="24">
        <f t="shared" si="3"/>
        <v>346642.99000000005</v>
      </c>
      <c r="O20" s="24">
        <f>O21+O22+O23+O24+O25+O26+O27+O28+O29</f>
        <v>12185496.870000003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1168698.95</v>
      </c>
      <c r="C21" s="28">
        <f t="shared" si="4"/>
        <v>859548.29</v>
      </c>
      <c r="D21" s="28">
        <f t="shared" si="4"/>
        <v>711664.98</v>
      </c>
      <c r="E21" s="28">
        <f t="shared" si="4"/>
        <v>309521.32</v>
      </c>
      <c r="F21" s="28">
        <f t="shared" si="4"/>
        <v>756622.93</v>
      </c>
      <c r="G21" s="28">
        <f t="shared" si="4"/>
        <v>981759.39</v>
      </c>
      <c r="H21" s="28">
        <f t="shared" si="4"/>
        <v>152021.88</v>
      </c>
      <c r="I21" s="28">
        <f t="shared" si="4"/>
        <v>922311.04</v>
      </c>
      <c r="J21" s="28">
        <f t="shared" si="4"/>
        <v>682335.6</v>
      </c>
      <c r="K21" s="28">
        <f t="shared" si="4"/>
        <v>1020977.78</v>
      </c>
      <c r="L21" s="28">
        <f t="shared" si="4"/>
        <v>868158.11</v>
      </c>
      <c r="M21" s="28">
        <f t="shared" si="4"/>
        <v>500433.33</v>
      </c>
      <c r="N21" s="28">
        <f t="shared" si="4"/>
        <v>299333.71</v>
      </c>
      <c r="O21" s="28">
        <f aca="true" t="shared" si="5" ref="O21:O29">SUM(B21:N21)</f>
        <v>9233387.31</v>
      </c>
    </row>
    <row r="22" spans="1:23" ht="18.75" customHeight="1">
      <c r="A22" s="26" t="s">
        <v>33</v>
      </c>
      <c r="B22" s="28">
        <f>IF(B18&lt;&gt;0,ROUND((B18-1)*B21,2),0)</f>
        <v>209421.12</v>
      </c>
      <c r="C22" s="28">
        <f aca="true" t="shared" si="6" ref="C22:N22">IF(C18&lt;&gt;0,ROUND((C18-1)*C21,2),0)</f>
        <v>174525.93</v>
      </c>
      <c r="D22" s="28">
        <f t="shared" si="6"/>
        <v>192143.9</v>
      </c>
      <c r="E22" s="28">
        <f t="shared" si="6"/>
        <v>-40716.74</v>
      </c>
      <c r="F22" s="28">
        <f t="shared" si="6"/>
        <v>209913.45</v>
      </c>
      <c r="G22" s="28">
        <f t="shared" si="6"/>
        <v>383011.13</v>
      </c>
      <c r="H22" s="28">
        <f t="shared" si="6"/>
        <v>89027.77</v>
      </c>
      <c r="I22" s="28">
        <f t="shared" si="6"/>
        <v>158264.44</v>
      </c>
      <c r="J22" s="28">
        <f t="shared" si="6"/>
        <v>210073.22</v>
      </c>
      <c r="K22" s="28">
        <f t="shared" si="6"/>
        <v>140285.88</v>
      </c>
      <c r="L22" s="28">
        <f t="shared" si="6"/>
        <v>178377.76</v>
      </c>
      <c r="M22" s="28">
        <f t="shared" si="6"/>
        <v>105728.61</v>
      </c>
      <c r="N22" s="28">
        <f t="shared" si="6"/>
        <v>20179.53</v>
      </c>
      <c r="O22" s="28">
        <f t="shared" si="5"/>
        <v>2030236.0000000002</v>
      </c>
      <c r="W22" s="51"/>
    </row>
    <row r="23" spans="1:15" ht="18.75" customHeight="1">
      <c r="A23" s="26" t="s">
        <v>34</v>
      </c>
      <c r="B23" s="28">
        <v>68285.02</v>
      </c>
      <c r="C23" s="28">
        <v>45653.25</v>
      </c>
      <c r="D23" s="28">
        <v>32113.29</v>
      </c>
      <c r="E23" s="28">
        <v>11784.34</v>
      </c>
      <c r="F23" s="28">
        <v>37457.99</v>
      </c>
      <c r="G23" s="28">
        <v>63580.77</v>
      </c>
      <c r="H23" s="28">
        <v>6635.05</v>
      </c>
      <c r="I23" s="28">
        <v>47437.41</v>
      </c>
      <c r="J23" s="28">
        <v>39253.48</v>
      </c>
      <c r="K23" s="28">
        <v>58572.58</v>
      </c>
      <c r="L23" s="28">
        <v>53170.87</v>
      </c>
      <c r="M23" s="28">
        <v>26521.68</v>
      </c>
      <c r="N23" s="28">
        <v>16409</v>
      </c>
      <c r="O23" s="28">
        <f t="shared" si="5"/>
        <v>506874.73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-7460.23</v>
      </c>
      <c r="G25" s="28">
        <v>0</v>
      </c>
      <c r="H25" s="28">
        <v>-2104.18</v>
      </c>
      <c r="I25" s="28">
        <v>0</v>
      </c>
      <c r="J25" s="28">
        <v>-5616.67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-16826.53</v>
      </c>
    </row>
    <row r="26" spans="1:26" ht="18.75" customHeight="1">
      <c r="A26" s="26" t="s">
        <v>68</v>
      </c>
      <c r="B26" s="28">
        <v>1088.98</v>
      </c>
      <c r="C26" s="28">
        <v>812.83</v>
      </c>
      <c r="D26" s="28">
        <v>703.41</v>
      </c>
      <c r="E26" s="28">
        <v>211.02</v>
      </c>
      <c r="F26" s="28">
        <v>750.3</v>
      </c>
      <c r="G26" s="28">
        <v>1073.35</v>
      </c>
      <c r="H26" s="28">
        <v>184.97</v>
      </c>
      <c r="I26" s="28">
        <v>849.3</v>
      </c>
      <c r="J26" s="28">
        <v>695.59</v>
      </c>
      <c r="K26" s="28">
        <v>917.03</v>
      </c>
      <c r="L26" s="28">
        <v>825.85</v>
      </c>
      <c r="M26" s="28">
        <v>476.75</v>
      </c>
      <c r="N26" s="28">
        <v>244.87</v>
      </c>
      <c r="O26" s="28">
        <f t="shared" si="5"/>
        <v>8834.250000000002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954.67</v>
      </c>
      <c r="C27" s="28">
        <v>710.8</v>
      </c>
      <c r="D27" s="28">
        <v>623.39</v>
      </c>
      <c r="E27" s="28">
        <v>190.42</v>
      </c>
      <c r="F27" s="28">
        <v>627.32</v>
      </c>
      <c r="G27" s="28">
        <v>845.16</v>
      </c>
      <c r="H27" s="28">
        <v>156.5</v>
      </c>
      <c r="I27" s="28">
        <v>661.25</v>
      </c>
      <c r="J27" s="28">
        <v>632.53</v>
      </c>
      <c r="K27" s="28">
        <v>812.55</v>
      </c>
      <c r="L27" s="28">
        <v>721.19</v>
      </c>
      <c r="M27" s="28">
        <v>408.22</v>
      </c>
      <c r="N27" s="28">
        <v>213.89</v>
      </c>
      <c r="O27" s="28">
        <f t="shared" si="5"/>
        <v>7557.890000000001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59220.63</v>
      </c>
      <c r="C29" s="28">
        <v>23618.16</v>
      </c>
      <c r="D29" s="28">
        <v>31201.07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26300.82</v>
      </c>
      <c r="K29" s="28">
        <v>40434.75</v>
      </c>
      <c r="L29" s="28">
        <v>40340.45</v>
      </c>
      <c r="M29" s="28">
        <v>28797.5</v>
      </c>
      <c r="N29" s="28">
        <v>8432.78</v>
      </c>
      <c r="O29" s="28">
        <f t="shared" si="5"/>
        <v>384244.03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-55344.200000000004</v>
      </c>
      <c r="C31" s="28">
        <f aca="true" t="shared" si="7" ref="C31:O31">+C32+C34+C47+C48+C49+C54-C55</f>
        <v>-57456.22</v>
      </c>
      <c r="D31" s="28">
        <f t="shared" si="7"/>
        <v>-35670.58</v>
      </c>
      <c r="E31" s="28">
        <f t="shared" si="7"/>
        <v>-8376.220000000001</v>
      </c>
      <c r="F31" s="28">
        <f t="shared" si="7"/>
        <v>-32098.94</v>
      </c>
      <c r="G31" s="28">
        <f t="shared" si="7"/>
        <v>-48472.479999999996</v>
      </c>
      <c r="H31" s="28">
        <f t="shared" si="7"/>
        <v>-8988.15</v>
      </c>
      <c r="I31" s="28">
        <f t="shared" si="7"/>
        <v>-67858.24</v>
      </c>
      <c r="J31" s="28">
        <f t="shared" si="7"/>
        <v>-43982.73</v>
      </c>
      <c r="K31" s="28">
        <f t="shared" si="7"/>
        <v>1088075.51</v>
      </c>
      <c r="L31" s="28">
        <f t="shared" si="7"/>
        <v>1006427.74</v>
      </c>
      <c r="M31" s="28">
        <f t="shared" si="7"/>
        <v>-23251.85</v>
      </c>
      <c r="N31" s="28">
        <f t="shared" si="7"/>
        <v>-17452.559999999998</v>
      </c>
      <c r="O31" s="28">
        <f t="shared" si="7"/>
        <v>1695551.0799999998</v>
      </c>
    </row>
    <row r="32" spans="1:15" ht="18.75" customHeight="1">
      <c r="A32" s="26" t="s">
        <v>38</v>
      </c>
      <c r="B32" s="29">
        <f>+B33</f>
        <v>-49288.8</v>
      </c>
      <c r="C32" s="29">
        <f>+C33</f>
        <v>-52936.4</v>
      </c>
      <c r="D32" s="29">
        <f aca="true" t="shared" si="8" ref="D32:O32">+D33</f>
        <v>-31759.2</v>
      </c>
      <c r="E32" s="29">
        <f t="shared" si="8"/>
        <v>-7202.8</v>
      </c>
      <c r="F32" s="29">
        <f t="shared" si="8"/>
        <v>-27926.8</v>
      </c>
      <c r="G32" s="29">
        <f t="shared" si="8"/>
        <v>-42504</v>
      </c>
      <c r="H32" s="29">
        <f t="shared" si="8"/>
        <v>-7959.6</v>
      </c>
      <c r="I32" s="29">
        <f t="shared" si="8"/>
        <v>-63135.6</v>
      </c>
      <c r="J32" s="29">
        <f t="shared" si="8"/>
        <v>-40114.8</v>
      </c>
      <c r="K32" s="29">
        <f t="shared" si="8"/>
        <v>-31825.2</v>
      </c>
      <c r="L32" s="29">
        <f t="shared" si="8"/>
        <v>-23980</v>
      </c>
      <c r="M32" s="29">
        <f t="shared" si="8"/>
        <v>-20600.8</v>
      </c>
      <c r="N32" s="29">
        <f t="shared" si="8"/>
        <v>-16090.8</v>
      </c>
      <c r="O32" s="29">
        <f t="shared" si="8"/>
        <v>-415324.8</v>
      </c>
    </row>
    <row r="33" spans="1:26" ht="18.75" customHeight="1">
      <c r="A33" s="27" t="s">
        <v>39</v>
      </c>
      <c r="B33" s="16">
        <f>ROUND((-B9)*$G$3,2)</f>
        <v>-49288.8</v>
      </c>
      <c r="C33" s="16">
        <f aca="true" t="shared" si="9" ref="C33:N33">ROUND((-C9)*$G$3,2)</f>
        <v>-52936.4</v>
      </c>
      <c r="D33" s="16">
        <f t="shared" si="9"/>
        <v>-31759.2</v>
      </c>
      <c r="E33" s="16">
        <f t="shared" si="9"/>
        <v>-7202.8</v>
      </c>
      <c r="F33" s="16">
        <f t="shared" si="9"/>
        <v>-27926.8</v>
      </c>
      <c r="G33" s="16">
        <f t="shared" si="9"/>
        <v>-42504</v>
      </c>
      <c r="H33" s="16">
        <f t="shared" si="9"/>
        <v>-7959.6</v>
      </c>
      <c r="I33" s="16">
        <f t="shared" si="9"/>
        <v>-63135.6</v>
      </c>
      <c r="J33" s="16">
        <f t="shared" si="9"/>
        <v>-40114.8</v>
      </c>
      <c r="K33" s="16">
        <f t="shared" si="9"/>
        <v>-31825.2</v>
      </c>
      <c r="L33" s="16">
        <f t="shared" si="9"/>
        <v>-23980</v>
      </c>
      <c r="M33" s="16">
        <f t="shared" si="9"/>
        <v>-20600.8</v>
      </c>
      <c r="N33" s="16">
        <f t="shared" si="9"/>
        <v>-16090.8</v>
      </c>
      <c r="O33" s="30">
        <f aca="true" t="shared" si="10" ref="O33:O55">SUM(B33:N33)</f>
        <v>-415324.8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-6055.4</v>
      </c>
      <c r="C34" s="29">
        <f aca="true" t="shared" si="11" ref="C34:O34">SUM(C35:C45)</f>
        <v>-4519.82</v>
      </c>
      <c r="D34" s="29">
        <f t="shared" si="11"/>
        <v>-3911.38</v>
      </c>
      <c r="E34" s="29">
        <f t="shared" si="11"/>
        <v>-1173.42</v>
      </c>
      <c r="F34" s="29">
        <f t="shared" si="11"/>
        <v>-4172.14</v>
      </c>
      <c r="G34" s="29">
        <f t="shared" si="11"/>
        <v>-5968.48</v>
      </c>
      <c r="H34" s="29">
        <f t="shared" si="11"/>
        <v>-1028.55</v>
      </c>
      <c r="I34" s="29">
        <f t="shared" si="11"/>
        <v>-4722.64</v>
      </c>
      <c r="J34" s="29">
        <f t="shared" si="11"/>
        <v>-3867.93</v>
      </c>
      <c r="K34" s="29">
        <f t="shared" si="11"/>
        <v>1119900.71</v>
      </c>
      <c r="L34" s="29">
        <f t="shared" si="11"/>
        <v>1030407.74</v>
      </c>
      <c r="M34" s="29">
        <f t="shared" si="11"/>
        <v>-2651.05</v>
      </c>
      <c r="N34" s="29">
        <f t="shared" si="11"/>
        <v>-1361.76</v>
      </c>
      <c r="O34" s="29">
        <f t="shared" si="11"/>
        <v>2110875.88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2214000</v>
      </c>
      <c r="L40" s="31">
        <v>2025000</v>
      </c>
      <c r="M40" s="31">
        <v>0</v>
      </c>
      <c r="N40" s="31">
        <v>0</v>
      </c>
      <c r="O40" s="31">
        <f t="shared" si="10"/>
        <v>4239000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-6055.4</v>
      </c>
      <c r="C43" s="31">
        <v>-4519.82</v>
      </c>
      <c r="D43" s="31">
        <v>-3911.38</v>
      </c>
      <c r="E43" s="31">
        <v>-1173.42</v>
      </c>
      <c r="F43" s="31">
        <v>-4172.14</v>
      </c>
      <c r="G43" s="31">
        <v>-5968.48</v>
      </c>
      <c r="H43" s="31">
        <v>-1028.55</v>
      </c>
      <c r="I43" s="31">
        <v>-4722.64</v>
      </c>
      <c r="J43" s="31">
        <v>-3867.93</v>
      </c>
      <c r="K43" s="31">
        <v>-5099.29</v>
      </c>
      <c r="L43" s="31">
        <v>-4592.26</v>
      </c>
      <c r="M43" s="31">
        <v>-2651.05</v>
      </c>
      <c r="N43" s="31">
        <v>-1361.76</v>
      </c>
      <c r="O43" s="31">
        <f>SUM(B43:N43)</f>
        <v>-49124.12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1456229.3699999999</v>
      </c>
      <c r="C53" s="34">
        <f aca="true" t="shared" si="13" ref="C53:N53">+C20+C31</f>
        <v>1051203.4700000002</v>
      </c>
      <c r="D53" s="34">
        <f t="shared" si="13"/>
        <v>933154.2500000002</v>
      </c>
      <c r="E53" s="34">
        <f t="shared" si="13"/>
        <v>283097.11</v>
      </c>
      <c r="F53" s="34">
        <f t="shared" si="13"/>
        <v>994609.4200000003</v>
      </c>
      <c r="G53" s="34">
        <f t="shared" si="13"/>
        <v>1425271.3</v>
      </c>
      <c r="H53" s="34">
        <f t="shared" si="13"/>
        <v>247071.04000000004</v>
      </c>
      <c r="I53" s="34">
        <f t="shared" si="13"/>
        <v>1106204.22</v>
      </c>
      <c r="J53" s="34">
        <f t="shared" si="13"/>
        <v>911716.3399999999</v>
      </c>
      <c r="K53" s="34">
        <f t="shared" si="13"/>
        <v>2352179.0600000005</v>
      </c>
      <c r="L53" s="34">
        <f t="shared" si="13"/>
        <v>2150087.84</v>
      </c>
      <c r="M53" s="34">
        <f t="shared" si="13"/>
        <v>641034.1000000002</v>
      </c>
      <c r="N53" s="34">
        <f t="shared" si="13"/>
        <v>329190.43000000005</v>
      </c>
      <c r="O53" s="34">
        <f>SUM(B53:N53)</f>
        <v>13881047.95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1456229.3599999999</v>
      </c>
      <c r="C59" s="42">
        <f t="shared" si="14"/>
        <v>1051203.48</v>
      </c>
      <c r="D59" s="42">
        <f t="shared" si="14"/>
        <v>933154.26</v>
      </c>
      <c r="E59" s="42">
        <f t="shared" si="14"/>
        <v>283097.11</v>
      </c>
      <c r="F59" s="42">
        <f t="shared" si="14"/>
        <v>994609.42</v>
      </c>
      <c r="G59" s="42">
        <f t="shared" si="14"/>
        <v>1425271.31</v>
      </c>
      <c r="H59" s="42">
        <f t="shared" si="14"/>
        <v>247071.03</v>
      </c>
      <c r="I59" s="42">
        <f t="shared" si="14"/>
        <v>1106204.23</v>
      </c>
      <c r="J59" s="42">
        <f t="shared" si="14"/>
        <v>911716.34</v>
      </c>
      <c r="K59" s="42">
        <f t="shared" si="14"/>
        <v>2352179.06</v>
      </c>
      <c r="L59" s="42">
        <f t="shared" si="14"/>
        <v>2150087.84</v>
      </c>
      <c r="M59" s="42">
        <f t="shared" si="14"/>
        <v>641034.1</v>
      </c>
      <c r="N59" s="42">
        <f t="shared" si="14"/>
        <v>329190.43</v>
      </c>
      <c r="O59" s="34">
        <f t="shared" si="14"/>
        <v>13881047.97</v>
      </c>
      <c r="Q59"/>
    </row>
    <row r="60" spans="1:18" ht="18.75" customHeight="1">
      <c r="A60" s="26" t="s">
        <v>54</v>
      </c>
      <c r="B60" s="42">
        <v>1190797.7</v>
      </c>
      <c r="C60" s="42">
        <v>753203.74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1944001.44</v>
      </c>
      <c r="P60"/>
      <c r="Q60"/>
      <c r="R60" s="41"/>
    </row>
    <row r="61" spans="1:16" ht="18.75" customHeight="1">
      <c r="A61" s="26" t="s">
        <v>55</v>
      </c>
      <c r="B61" s="42">
        <v>265431.66</v>
      </c>
      <c r="C61" s="42">
        <v>297999.74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563431.3999999999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933154.26</v>
      </c>
      <c r="E62" s="43">
        <v>0</v>
      </c>
      <c r="F62" s="43">
        <v>0</v>
      </c>
      <c r="G62" s="43">
        <v>0</v>
      </c>
      <c r="H62" s="42">
        <v>247071.03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1180225.29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283097.11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283097.11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994609.42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994609.42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1425271.31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1425271.31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1106204.23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1106204.23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911716.34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911716.34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2352179.06</v>
      </c>
      <c r="L68" s="29">
        <v>2150087.84</v>
      </c>
      <c r="M68" s="43">
        <v>0</v>
      </c>
      <c r="N68" s="43">
        <v>0</v>
      </c>
      <c r="O68" s="34">
        <f t="shared" si="15"/>
        <v>4502266.9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641034.1</v>
      </c>
      <c r="N69" s="43">
        <v>0</v>
      </c>
      <c r="O69" s="34">
        <f t="shared" si="15"/>
        <v>641034.1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329190.43</v>
      </c>
      <c r="O70" s="46">
        <f t="shared" si="15"/>
        <v>329190.43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5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3"/>
    </row>
    <row r="73" spans="2:15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  <c r="O73" s="7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2023-04-03T19:07:32Z</dcterms:modified>
  <cp:category/>
  <cp:version/>
  <cp:contentType/>
  <cp:contentStatus/>
</cp:coreProperties>
</file>