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<sst xmlns="http://schemas.openxmlformats.org/spreadsheetml/2006/main" count="88" uniqueCount="85">
  <si>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</si>
  <si>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</si>
  <si>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</si>
  <si>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</si>
  <si>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</si>
  <si>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</si>
  <si>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</si>
  <si>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</si>
  <si>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</si>
  <si>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</si>
  <si>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</si>
  <si>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</si>
  <si>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</si>
  <si>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</si>
  <si>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</si>
  <si>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</si>
  <si>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</si>
  <si>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</si>
  <si>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</si>
  <si>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</si>
  <si>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</si>
  <si>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</si>
  <si>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</si>
  <si>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</si>
  <si>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</si>
  <si>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</si>
  <si>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</si>
  <si>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</si>
  <si>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</si>
  <si>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</si>
  <si>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</si>
  <si>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</si>
  <si>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</si>
  <si>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</si>
  <si>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</si>
  <si>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</si>
  <si>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</si>
  <si>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</si>
  <si>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</si>
  <si>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</si>
  <si>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</si>
  <si>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</si>
  <si>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</si>
  <si>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</si>
  <si>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</si>
  <si>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</si>
  <si>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</si>
  <si>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</si>
  <si>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</si>
  <si>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</si>
  <si>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</si>
  <si>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</si>
  <si>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</si>
  <si>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</si>
  <si>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</si>
  <si>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</si>
  <si>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</si>
  <si>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</si>
  <si>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</si>
  <si>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</si>
  <si>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</si>
  <si>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</si>
  <si>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</si>
  <si>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</si>
  <si>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</si>
  <si>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</si>
  <si>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</si>
  <si>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</si>
  <si>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</si>
  <si>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</si>
  <si>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</si>
  <si>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</si>
  <si>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</si>
  <si>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</si>
  <si>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</si>
  <si>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</si>
  <si>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</si>
  <si>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</si>
  <si>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</si>
  <si>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</si>
  <si>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</si>
  <si>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</si>
  <si>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</si>
  <si>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</si>
  <si>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27/03/23 - VENCIMENTO 03/04/23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</si>
</sst>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377399</v>
      </c>
      <c r="C7" s="9">
        <f t="shared" si="0"/>
        <v>267834</v>
      </c>
      <c r="D7" s="9">
        <f t="shared" si="0"/>
        <v>250829</v>
      </c>
      <c r="E7" s="9">
        <f t="shared" si="0"/>
        <v>67829</v>
      </c>
      <c r="F7" s="9">
        <f t="shared" si="0"/>
        <v>231121</v>
      </c>
      <c r="G7" s="9">
        <f t="shared" si="0"/>
        <v>369473</v>
      </c>
      <c r="H7" s="9">
        <f t="shared" si="0"/>
        <v>42272</v>
      </c>
      <c r="I7" s="9">
        <f t="shared" si="0"/>
        <v>233983</v>
      </c>
      <c r="J7" s="9">
        <f t="shared" si="0"/>
        <v>210060</v>
      </c>
      <c r="K7" s="9">
        <f t="shared" si="0"/>
        <v>343176</v>
      </c>
      <c r="L7" s="9">
        <f t="shared" si="0"/>
        <v>255633</v>
      </c>
      <c r="M7" s="9">
        <f t="shared" si="0"/>
        <v>127937</v>
      </c>
      <c r="N7" s="9">
        <f t="shared" si="0"/>
        <v>82552</v>
      </c>
      <c r="O7" s="9">
        <f t="shared" si="0"/>
        <v>2860098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11374</v>
      </c>
      <c r="C8" s="11">
        <f t="shared" si="1"/>
        <v>12366</v>
      </c>
      <c r="D8" s="11">
        <f t="shared" si="1"/>
        <v>7573</v>
      </c>
      <c r="E8" s="11">
        <f t="shared" si="1"/>
        <v>1839</v>
      </c>
      <c r="F8" s="11">
        <f t="shared" si="1"/>
        <v>6854</v>
      </c>
      <c r="G8" s="11">
        <f t="shared" si="1"/>
        <v>10140</v>
      </c>
      <c r="H8" s="11">
        <f t="shared" si="1"/>
        <v>2038</v>
      </c>
      <c r="I8" s="11">
        <f t="shared" si="1"/>
        <v>11489</v>
      </c>
      <c r="J8" s="11">
        <f t="shared" si="1"/>
        <v>9294</v>
      </c>
      <c r="K8" s="11">
        <f t="shared" si="1"/>
        <v>7794</v>
      </c>
      <c r="L8" s="11">
        <f t="shared" si="1"/>
        <v>5885</v>
      </c>
      <c r="M8" s="11">
        <f t="shared" si="1"/>
        <v>4899</v>
      </c>
      <c r="N8" s="11">
        <f t="shared" si="1"/>
        <v>3773</v>
      </c>
      <c r="O8" s="11">
        <f t="shared" si="1"/>
        <v>95318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11374</v>
      </c>
      <c r="C9" s="11">
        <v>12366</v>
      </c>
      <c r="D9" s="11">
        <v>7573</v>
      </c>
      <c r="E9" s="11">
        <v>1839</v>
      </c>
      <c r="F9" s="11">
        <v>6854</v>
      </c>
      <c r="G9" s="11">
        <v>10140</v>
      </c>
      <c r="H9" s="11">
        <v>2038</v>
      </c>
      <c r="I9" s="11">
        <v>11489</v>
      </c>
      <c r="J9" s="11">
        <v>9294</v>
      </c>
      <c r="K9" s="11">
        <v>7773</v>
      </c>
      <c r="L9" s="11">
        <v>5885</v>
      </c>
      <c r="M9" s="11">
        <v>4893</v>
      </c>
      <c r="N9" s="11">
        <v>3763</v>
      </c>
      <c r="O9" s="11">
        <f>SUM(B9:N9)</f>
        <v>95281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21</v>
      </c>
      <c r="L10" s="13">
        <v>0</v>
      </c>
      <c r="M10" s="13">
        <v>6</v>
      </c>
      <c r="N10" s="13">
        <v>10</v>
      </c>
      <c r="O10" s="11">
        <f>SUM(B10:N10)</f>
        <v>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366025</v>
      </c>
      <c r="C11" s="13">
        <v>255468</v>
      </c>
      <c r="D11" s="13">
        <v>243256</v>
      </c>
      <c r="E11" s="13">
        <v>65990</v>
      </c>
      <c r="F11" s="13">
        <v>224267</v>
      </c>
      <c r="G11" s="13">
        <v>359333</v>
      </c>
      <c r="H11" s="13">
        <v>40234</v>
      </c>
      <c r="I11" s="13">
        <v>222494</v>
      </c>
      <c r="J11" s="13">
        <v>200766</v>
      </c>
      <c r="K11" s="13">
        <v>335382</v>
      </c>
      <c r="L11" s="13">
        <v>249748</v>
      </c>
      <c r="M11" s="13">
        <v>123038</v>
      </c>
      <c r="N11" s="13">
        <v>78779</v>
      </c>
      <c r="O11" s="11">
        <f>SUM(B11:N11)</f>
        <v>2764780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24569</v>
      </c>
      <c r="C12" s="13">
        <v>22145</v>
      </c>
      <c r="D12" s="13">
        <v>17575</v>
      </c>
      <c r="E12" s="13">
        <v>6660</v>
      </c>
      <c r="F12" s="13">
        <v>19338</v>
      </c>
      <c r="G12" s="13">
        <v>33843</v>
      </c>
      <c r="H12" s="13">
        <v>4051</v>
      </c>
      <c r="I12" s="13">
        <v>20323</v>
      </c>
      <c r="J12" s="13">
        <v>16135</v>
      </c>
      <c r="K12" s="13">
        <v>21341</v>
      </c>
      <c r="L12" s="13">
        <v>16586</v>
      </c>
      <c r="M12" s="13">
        <v>6026</v>
      </c>
      <c r="N12" s="13">
        <v>3213</v>
      </c>
      <c r="O12" s="11">
        <f>SUM(B12:N12)</f>
        <v>211805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341456</v>
      </c>
      <c r="C13" s="15">
        <f t="shared" si="2"/>
        <v>233323</v>
      </c>
      <c r="D13" s="15">
        <f t="shared" si="2"/>
        <v>225681</v>
      </c>
      <c r="E13" s="15">
        <f t="shared" si="2"/>
        <v>59330</v>
      </c>
      <c r="F13" s="15">
        <f t="shared" si="2"/>
        <v>204929</v>
      </c>
      <c r="G13" s="15">
        <f t="shared" si="2"/>
        <v>325490</v>
      </c>
      <c r="H13" s="15">
        <f t="shared" si="2"/>
        <v>36183</v>
      </c>
      <c r="I13" s="15">
        <f t="shared" si="2"/>
        <v>202171</v>
      </c>
      <c r="J13" s="15">
        <f t="shared" si="2"/>
        <v>184631</v>
      </c>
      <c r="K13" s="15">
        <f t="shared" si="2"/>
        <v>314041</v>
      </c>
      <c r="L13" s="15">
        <f t="shared" si="2"/>
        <v>233162</v>
      </c>
      <c r="M13" s="15">
        <f t="shared" si="2"/>
        <v>117012</v>
      </c>
      <c r="N13" s="15">
        <f t="shared" si="2"/>
        <v>75566</v>
      </c>
      <c r="O13" s="11">
        <f>SUM(B13:N13)</f>
        <v>2552975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1.215347345178541</v>
      </c>
      <c r="C18" s="19">
        <v>1.262824462433136</v>
      </c>
      <c r="D18" s="19">
        <v>1.331531181091013</v>
      </c>
      <c r="E18" s="19">
        <v>0.866570608294601</v>
      </c>
      <c r="F18" s="19">
        <v>1.344915975177421</v>
      </c>
      <c r="G18" s="19">
        <v>1.439075625043644</v>
      </c>
      <c r="H18" s="19">
        <v>1.649661387873221</v>
      </c>
      <c r="I18" s="19">
        <v>1.471090964313537</v>
      </c>
      <c r="J18" s="19">
        <v>1.367609689342129</v>
      </c>
      <c r="K18" s="19">
        <v>1.165103620602496</v>
      </c>
      <c r="L18" s="19">
        <v>1.256782224402646</v>
      </c>
      <c r="M18" s="19">
        <v>1.256475559802716</v>
      </c>
      <c r="N18" s="19">
        <v>1.128330091721177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1477750.59</v>
      </c>
      <c r="C20" s="24">
        <f t="shared" si="3"/>
        <v>1100883.07</v>
      </c>
      <c r="D20" s="24">
        <f t="shared" si="3"/>
        <v>952820.1300000001</v>
      </c>
      <c r="E20" s="24">
        <f t="shared" si="3"/>
        <v>289701.68999999994</v>
      </c>
      <c r="F20" s="24">
        <f t="shared" si="3"/>
        <v>1018623.43</v>
      </c>
      <c r="G20" s="24">
        <f t="shared" si="3"/>
        <v>1457502.18</v>
      </c>
      <c r="H20" s="24">
        <f t="shared" si="3"/>
        <v>252500.43000000005</v>
      </c>
      <c r="I20" s="24">
        <f t="shared" si="3"/>
        <v>1130592.83</v>
      </c>
      <c r="J20" s="24">
        <f t="shared" si="3"/>
        <v>932690</v>
      </c>
      <c r="K20" s="24">
        <f t="shared" si="3"/>
        <v>1246083.4200000002</v>
      </c>
      <c r="L20" s="24">
        <f t="shared" si="3"/>
        <v>1146292.93</v>
      </c>
      <c r="M20" s="24">
        <f t="shared" si="3"/>
        <v>663524.78</v>
      </c>
      <c r="N20" s="24">
        <f t="shared" si="3"/>
        <v>343367.32000000007</v>
      </c>
      <c r="O20" s="24">
        <f>O21+O22+O23+O24+O25+O26+O27+O28+O29</f>
        <v>12012332.8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1108194.42</v>
      </c>
      <c r="C21" s="28">
        <f t="shared" si="4"/>
        <v>812474.44</v>
      </c>
      <c r="D21" s="28">
        <f t="shared" si="4"/>
        <v>667305.47</v>
      </c>
      <c r="E21" s="28">
        <f t="shared" si="4"/>
        <v>308276.02</v>
      </c>
      <c r="F21" s="28">
        <f t="shared" si="4"/>
        <v>712684.72</v>
      </c>
      <c r="G21" s="28">
        <f t="shared" si="4"/>
        <v>937426.9</v>
      </c>
      <c r="H21" s="28">
        <f t="shared" si="4"/>
        <v>143999.57</v>
      </c>
      <c r="I21" s="28">
        <f t="shared" si="4"/>
        <v>704780.19</v>
      </c>
      <c r="J21" s="28">
        <f t="shared" si="4"/>
        <v>636397.78</v>
      </c>
      <c r="K21" s="28">
        <f t="shared" si="4"/>
        <v>982753.11</v>
      </c>
      <c r="L21" s="28">
        <f t="shared" si="4"/>
        <v>833542.52</v>
      </c>
      <c r="M21" s="28">
        <f t="shared" si="4"/>
        <v>481375.76</v>
      </c>
      <c r="N21" s="28">
        <f t="shared" si="4"/>
        <v>280569.48</v>
      </c>
      <c r="O21" s="28">
        <f aca="true" t="shared" si="5" ref="O21:O29">SUM(B21:N21)</f>
        <v>8609780.38</v>
      </c>
    </row>
    <row r="22" spans="1:23" ht="18.75" customHeight="1">
      <c r="A22" s="26" t="s">
        <v>33</v>
      </c>
      <c r="B22" s="28">
        <f>IF(B18&lt;&gt;0,ROUND((B18-1)*B21,2),0)</f>
        <v>238646.73</v>
      </c>
      <c r="C22" s="28">
        <f aca="true" t="shared" si="6" ref="C22:N22">IF(C18&lt;&gt;0,ROUND((C18-1)*C21,2),0)</f>
        <v>213538.16</v>
      </c>
      <c r="D22" s="28">
        <f t="shared" si="6"/>
        <v>221232.57</v>
      </c>
      <c r="E22" s="28">
        <f t="shared" si="6"/>
        <v>-41133.08</v>
      </c>
      <c r="F22" s="28">
        <f t="shared" si="6"/>
        <v>245816.35</v>
      </c>
      <c r="G22" s="28">
        <f t="shared" si="6"/>
        <v>411601.3</v>
      </c>
      <c r="H22" s="28">
        <f t="shared" si="6"/>
        <v>93550.96</v>
      </c>
      <c r="I22" s="28">
        <f t="shared" si="6"/>
        <v>332015.58</v>
      </c>
      <c r="J22" s="28">
        <f t="shared" si="6"/>
        <v>233945.99</v>
      </c>
      <c r="K22" s="28">
        <f t="shared" si="6"/>
        <v>162256.1</v>
      </c>
      <c r="L22" s="28">
        <f t="shared" si="6"/>
        <v>214038.9</v>
      </c>
      <c r="M22" s="28">
        <f t="shared" si="6"/>
        <v>123461.12</v>
      </c>
      <c r="N22" s="28">
        <f t="shared" si="6"/>
        <v>36005.51</v>
      </c>
      <c r="O22" s="28">
        <f t="shared" si="5"/>
        <v>2484976.19</v>
      </c>
      <c r="W22" s="51"/>
    </row>
    <row r="23" spans="1:15" ht="18.75" customHeight="1">
      <c r="A23" s="26" t="s">
        <v>34</v>
      </c>
      <c r="B23" s="28">
        <v>65756.59</v>
      </c>
      <c r="C23" s="28">
        <v>45935.65</v>
      </c>
      <c r="D23" s="28">
        <v>31384.64</v>
      </c>
      <c r="E23" s="28">
        <v>11671.73</v>
      </c>
      <c r="F23" s="28">
        <v>37408.37</v>
      </c>
      <c r="G23" s="28">
        <v>63084.1</v>
      </c>
      <c r="H23" s="28">
        <v>6575.41</v>
      </c>
      <c r="I23" s="28">
        <v>47773.54</v>
      </c>
      <c r="J23" s="28">
        <v>38319.88</v>
      </c>
      <c r="K23" s="28">
        <v>56812.11</v>
      </c>
      <c r="L23" s="28">
        <v>54747.73</v>
      </c>
      <c r="M23" s="28">
        <v>27082.96</v>
      </c>
      <c r="N23" s="28">
        <v>16061.15</v>
      </c>
      <c r="O23" s="28">
        <f t="shared" si="5"/>
        <v>502613.86000000004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1073.35</v>
      </c>
      <c r="C26" s="28">
        <v>815.43</v>
      </c>
      <c r="D26" s="28">
        <v>698.2</v>
      </c>
      <c r="E26" s="28">
        <v>213.63</v>
      </c>
      <c r="F26" s="28">
        <v>750.3</v>
      </c>
      <c r="G26" s="28">
        <v>1070.74</v>
      </c>
      <c r="H26" s="28">
        <v>184.97</v>
      </c>
      <c r="I26" s="28">
        <v>823.25</v>
      </c>
      <c r="J26" s="28">
        <v>685.17</v>
      </c>
      <c r="K26" s="28">
        <v>911.82</v>
      </c>
      <c r="L26" s="28">
        <v>836.27</v>
      </c>
      <c r="M26" s="28">
        <v>479.36</v>
      </c>
      <c r="N26" s="28">
        <v>255.3</v>
      </c>
      <c r="O26" s="28">
        <f t="shared" si="5"/>
        <v>8797.789999999999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710.8</v>
      </c>
      <c r="D27" s="28">
        <v>623.39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632.53</v>
      </c>
      <c r="K27" s="28">
        <v>812.55</v>
      </c>
      <c r="L27" s="28">
        <v>721.19</v>
      </c>
      <c r="M27" s="28">
        <v>408.22</v>
      </c>
      <c r="N27" s="28">
        <v>213.89</v>
      </c>
      <c r="O27" s="28">
        <f t="shared" si="5"/>
        <v>7557.890000000001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-56014.08</v>
      </c>
      <c r="C31" s="28">
        <f aca="true" t="shared" si="7" ref="C31:O31">+C32+C34+C47+C48+C49+C54-C55</f>
        <v>-58944.71</v>
      </c>
      <c r="D31" s="28">
        <f t="shared" si="7"/>
        <v>-37203.61</v>
      </c>
      <c r="E31" s="28">
        <f t="shared" si="7"/>
        <v>-9279.5</v>
      </c>
      <c r="F31" s="28">
        <f t="shared" si="7"/>
        <v>-34329.74</v>
      </c>
      <c r="G31" s="28">
        <f t="shared" si="7"/>
        <v>-50570</v>
      </c>
      <c r="H31" s="28">
        <f t="shared" si="7"/>
        <v>-9995.75</v>
      </c>
      <c r="I31" s="28">
        <f t="shared" si="7"/>
        <v>-55129.369999999995</v>
      </c>
      <c r="J31" s="28">
        <f t="shared" si="7"/>
        <v>-44703.58</v>
      </c>
      <c r="K31" s="28">
        <f t="shared" si="7"/>
        <v>-39271.509999999995</v>
      </c>
      <c r="L31" s="28">
        <f t="shared" si="7"/>
        <v>-30544.2</v>
      </c>
      <c r="M31" s="28">
        <f t="shared" si="7"/>
        <v>-24194.74</v>
      </c>
      <c r="N31" s="28">
        <f t="shared" si="7"/>
        <v>-17976.9</v>
      </c>
      <c r="O31" s="28">
        <f t="shared" si="7"/>
        <v>-468157.69</v>
      </c>
    </row>
    <row r="32" spans="1:15" ht="18.75" customHeight="1">
      <c r="A32" s="26" t="s">
        <v>38</v>
      </c>
      <c r="B32" s="29">
        <f>+B33</f>
        <v>-50045.6</v>
      </c>
      <c r="C32" s="29">
        <f>+C33</f>
        <v>-54410.4</v>
      </c>
      <c r="D32" s="29">
        <f aca="true" t="shared" si="8" ref="D32:O32">+D33</f>
        <v>-33321.2</v>
      </c>
      <c r="E32" s="29">
        <f t="shared" si="8"/>
        <v>-8091.6</v>
      </c>
      <c r="F32" s="29">
        <f t="shared" si="8"/>
        <v>-30157.6</v>
      </c>
      <c r="G32" s="29">
        <f t="shared" si="8"/>
        <v>-44616</v>
      </c>
      <c r="H32" s="29">
        <f t="shared" si="8"/>
        <v>-8967.2</v>
      </c>
      <c r="I32" s="29">
        <f t="shared" si="8"/>
        <v>-50551.6</v>
      </c>
      <c r="J32" s="29">
        <f t="shared" si="8"/>
        <v>-40893.6</v>
      </c>
      <c r="K32" s="29">
        <f t="shared" si="8"/>
        <v>-34201.2</v>
      </c>
      <c r="L32" s="29">
        <f t="shared" si="8"/>
        <v>-25894</v>
      </c>
      <c r="M32" s="29">
        <f t="shared" si="8"/>
        <v>-21529.2</v>
      </c>
      <c r="N32" s="29">
        <f t="shared" si="8"/>
        <v>-16557.2</v>
      </c>
      <c r="O32" s="29">
        <f t="shared" si="8"/>
        <v>-419236.4</v>
      </c>
    </row>
    <row r="33" spans="1:26" ht="18.75" customHeight="1">
      <c r="A33" s="27" t="s">
        <v>39</v>
      </c>
      <c r="B33" s="16">
        <f>ROUND((-B9)*$G$3,2)</f>
        <v>-50045.6</v>
      </c>
      <c r="C33" s="16">
        <f aca="true" t="shared" si="9" ref="C33:N33">ROUND((-C9)*$G$3,2)</f>
        <v>-54410.4</v>
      </c>
      <c r="D33" s="16">
        <f t="shared" si="9"/>
        <v>-33321.2</v>
      </c>
      <c r="E33" s="16">
        <f t="shared" si="9"/>
        <v>-8091.6</v>
      </c>
      <c r="F33" s="16">
        <f t="shared" si="9"/>
        <v>-30157.6</v>
      </c>
      <c r="G33" s="16">
        <f t="shared" si="9"/>
        <v>-44616</v>
      </c>
      <c r="H33" s="16">
        <f t="shared" si="9"/>
        <v>-8967.2</v>
      </c>
      <c r="I33" s="16">
        <f t="shared" si="9"/>
        <v>-50551.6</v>
      </c>
      <c r="J33" s="16">
        <f t="shared" si="9"/>
        <v>-40893.6</v>
      </c>
      <c r="K33" s="16">
        <f t="shared" si="9"/>
        <v>-34201.2</v>
      </c>
      <c r="L33" s="16">
        <f t="shared" si="9"/>
        <v>-25894</v>
      </c>
      <c r="M33" s="16">
        <f t="shared" si="9"/>
        <v>-21529.2</v>
      </c>
      <c r="N33" s="16">
        <f t="shared" si="9"/>
        <v>-16557.2</v>
      </c>
      <c r="O33" s="30">
        <f aca="true" t="shared" si="10" ref="O33:O55">SUM(B33:N33)</f>
        <v>-419236.4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-5968.48</v>
      </c>
      <c r="C34" s="29">
        <f aca="true" t="shared" si="11" ref="C34:O34">SUM(C35:C45)</f>
        <v>-4534.31</v>
      </c>
      <c r="D34" s="29">
        <f t="shared" si="11"/>
        <v>-3882.41</v>
      </c>
      <c r="E34" s="29">
        <f t="shared" si="11"/>
        <v>-1187.9</v>
      </c>
      <c r="F34" s="29">
        <f t="shared" si="11"/>
        <v>-4172.14</v>
      </c>
      <c r="G34" s="29">
        <f t="shared" si="11"/>
        <v>-5954</v>
      </c>
      <c r="H34" s="29">
        <f t="shared" si="11"/>
        <v>-1028.55</v>
      </c>
      <c r="I34" s="29">
        <f t="shared" si="11"/>
        <v>-4577.77</v>
      </c>
      <c r="J34" s="29">
        <f t="shared" si="11"/>
        <v>-3809.98</v>
      </c>
      <c r="K34" s="29">
        <f t="shared" si="11"/>
        <v>-5070.31</v>
      </c>
      <c r="L34" s="29">
        <f t="shared" si="11"/>
        <v>-4650.2</v>
      </c>
      <c r="M34" s="29">
        <f t="shared" si="11"/>
        <v>-2665.54</v>
      </c>
      <c r="N34" s="29">
        <f t="shared" si="11"/>
        <v>-1419.7</v>
      </c>
      <c r="O34" s="29">
        <f t="shared" si="11"/>
        <v>-48921.28999999999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-5968.48</v>
      </c>
      <c r="C43" s="31">
        <v>-4534.31</v>
      </c>
      <c r="D43" s="31">
        <v>-3882.41</v>
      </c>
      <c r="E43" s="31">
        <v>-1187.9</v>
      </c>
      <c r="F43" s="31">
        <v>-4172.14</v>
      </c>
      <c r="G43" s="31">
        <v>-5954</v>
      </c>
      <c r="H43" s="31">
        <v>-1028.55</v>
      </c>
      <c r="I43" s="31">
        <v>-4577.77</v>
      </c>
      <c r="J43" s="31">
        <v>-3809.98</v>
      </c>
      <c r="K43" s="31">
        <v>-5070.31</v>
      </c>
      <c r="L43" s="31">
        <v>-4650.2</v>
      </c>
      <c r="M43" s="31">
        <v>-2665.54</v>
      </c>
      <c r="N43" s="31">
        <v>-1419.7</v>
      </c>
      <c r="O43" s="31">
        <f>SUM(B43:N43)</f>
        <v>-48921.28999999999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1421736.51</v>
      </c>
      <c r="C53" s="34">
        <f aca="true" t="shared" si="13" ref="C53:N53">+C20+C31</f>
        <v>1041938.3600000001</v>
      </c>
      <c r="D53" s="34">
        <f t="shared" si="13"/>
        <v>915616.5200000001</v>
      </c>
      <c r="E53" s="34">
        <f t="shared" si="13"/>
        <v>280422.18999999994</v>
      </c>
      <c r="F53" s="34">
        <f t="shared" si="13"/>
        <v>984293.6900000001</v>
      </c>
      <c r="G53" s="34">
        <f t="shared" si="13"/>
        <v>1406932.18</v>
      </c>
      <c r="H53" s="34">
        <f t="shared" si="13"/>
        <v>242504.68000000005</v>
      </c>
      <c r="I53" s="34">
        <f t="shared" si="13"/>
        <v>1075463.46</v>
      </c>
      <c r="J53" s="34">
        <f t="shared" si="13"/>
        <v>887986.42</v>
      </c>
      <c r="K53" s="34">
        <f t="shared" si="13"/>
        <v>1206811.9100000001</v>
      </c>
      <c r="L53" s="34">
        <f t="shared" si="13"/>
        <v>1115748.73</v>
      </c>
      <c r="M53" s="34">
        <f t="shared" si="13"/>
        <v>639330.04</v>
      </c>
      <c r="N53" s="34">
        <f t="shared" si="13"/>
        <v>325390.42000000004</v>
      </c>
      <c r="O53" s="34">
        <f>SUM(B53:N53)</f>
        <v>11544175.110000001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1421736.51</v>
      </c>
      <c r="C59" s="42">
        <f t="shared" si="14"/>
        <v>1041938.36</v>
      </c>
      <c r="D59" s="42">
        <f t="shared" si="14"/>
        <v>915616.52</v>
      </c>
      <c r="E59" s="42">
        <f t="shared" si="14"/>
        <v>280422.19</v>
      </c>
      <c r="F59" s="42">
        <f t="shared" si="14"/>
        <v>984293.68</v>
      </c>
      <c r="G59" s="42">
        <f t="shared" si="14"/>
        <v>1406932.18</v>
      </c>
      <c r="H59" s="42">
        <f t="shared" si="14"/>
        <v>242504.68</v>
      </c>
      <c r="I59" s="42">
        <f t="shared" si="14"/>
        <v>1075463.47</v>
      </c>
      <c r="J59" s="42">
        <f t="shared" si="14"/>
        <v>887986.41</v>
      </c>
      <c r="K59" s="42">
        <f t="shared" si="14"/>
        <v>1206811.9</v>
      </c>
      <c r="L59" s="42">
        <f t="shared" si="14"/>
        <v>1115748.74</v>
      </c>
      <c r="M59" s="42">
        <f t="shared" si="14"/>
        <v>639330.03</v>
      </c>
      <c r="N59" s="42">
        <f t="shared" si="14"/>
        <v>325390.42</v>
      </c>
      <c r="O59" s="34">
        <f t="shared" si="14"/>
        <v>11544175.09</v>
      </c>
      <c r="Q59"/>
    </row>
    <row r="60" spans="1:18" ht="18.75" customHeight="1">
      <c r="A60" s="26" t="s">
        <v>54</v>
      </c>
      <c r="B60" s="42">
        <v>1162858.49</v>
      </c>
      <c r="C60" s="42">
        <v>746625.5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1909483.99</v>
      </c>
      <c r="P60"/>
      <c r="Q60"/>
      <c r="R60" s="41"/>
    </row>
    <row r="61" spans="1:16" ht="18.75" customHeight="1">
      <c r="A61" s="26" t="s">
        <v>55</v>
      </c>
      <c r="B61" s="42">
        <v>258878.02</v>
      </c>
      <c r="C61" s="42">
        <v>295312.86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554190.88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915616.52</v>
      </c>
      <c r="E62" s="43">
        <v>0</v>
      </c>
      <c r="F62" s="43">
        <v>0</v>
      </c>
      <c r="G62" s="43">
        <v>0</v>
      </c>
      <c r="H62" s="42">
        <v>242504.68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1158121.2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280422.19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280422.19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984293.68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984293.68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1406932.18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1406932.18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1075463.47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1075463.47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887986.41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887986.41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1206811.9</v>
      </c>
      <c r="L68" s="29">
        <v>1115748.74</v>
      </c>
      <c r="M68" s="43">
        <v>0</v>
      </c>
      <c r="N68" s="43">
        <v>0</v>
      </c>
      <c r="O68" s="34">
        <f t="shared" si="15"/>
        <v>2322560.6399999997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639330.03</v>
      </c>
      <c r="N69" s="43">
        <v>0</v>
      </c>
      <c r="O69" s="34">
        <f t="shared" si="15"/>
        <v>639330.03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325390.42</v>
      </c>
      <c r="O70" s="46">
        <f t="shared" si="15"/>
        <v>325390.42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2023-03-31T18:17:18Z</dcterms:modified>
  <cp:category/>
  <cp:version/>
  <cp:contentType/>
  <cp:contentStatus/>
</cp:coreProperties>
</file>