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<sst xmlns="http://schemas.openxmlformats.org/spreadsheetml/2006/main" count="88" uniqueCount="85">
  <si>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</si>
  <si>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</si>
  <si>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</si>
  <si>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</si>
  <si>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</si>
  <si>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</si>
  <si>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</si>
  <si>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</si>
  <si>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</si>
  <si>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</si>
  <si>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</si>
  <si>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</si>
  <si>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</si>
  <si>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</si>
  <si>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</si>
  <si>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</si>
  <si>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</si>
  <si>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</si>
  <si>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</si>
  <si>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</si>
  <si>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</si>
  <si>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</si>
  <si>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</si>
  <si>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</si>
  <si>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</si>
  <si>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</si>
  <si>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</si>
  <si>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</si>
  <si>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</si>
  <si>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</si>
  <si>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</si>
  <si>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</si>
  <si>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</si>
  <si>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</si>
  <si>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</si>
  <si>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</si>
  <si>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</si>
  <si>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</si>
  <si>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</si>
  <si>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</si>
  <si>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</si>
  <si>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</si>
  <si>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</si>
  <si>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</si>
  <si>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</si>
  <si>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</si>
  <si>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</si>
  <si>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</si>
  <si>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</si>
  <si>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</si>
  <si>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</si>
  <si>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</si>
  <si>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</si>
  <si>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</si>
  <si>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</si>
  <si>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</si>
  <si>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</si>
  <si>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</si>
  <si>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</si>
  <si>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</si>
  <si>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</si>
  <si>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</si>
  <si>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</si>
  <si>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</si>
  <si>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</si>
  <si>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</si>
  <si>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</si>
  <si>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</si>
  <si>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</si>
  <si>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</si>
  <si>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</si>
  <si>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</si>
  <si>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</si>
  <si>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</si>
  <si>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</si>
  <si>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</si>
  <si>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</si>
  <si>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</si>
  <si>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</si>
  <si>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</si>
  <si>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</si>
  <si>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</si>
  <si>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</si>
  <si>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</si>
  <si>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26/03/23 - VENCIMENTO 31/03/23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</si>
</sst>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140877</v>
      </c>
      <c r="C7" s="9">
        <f t="shared" si="0"/>
        <v>96657</v>
      </c>
      <c r="D7" s="9">
        <f t="shared" si="0"/>
        <v>100204</v>
      </c>
      <c r="E7" s="9">
        <f t="shared" si="0"/>
        <v>24515</v>
      </c>
      <c r="F7" s="9">
        <f t="shared" si="0"/>
        <v>82433</v>
      </c>
      <c r="G7" s="9">
        <f t="shared" si="0"/>
        <v>119737</v>
      </c>
      <c r="H7" s="9">
        <f t="shared" si="0"/>
        <v>14166</v>
      </c>
      <c r="I7" s="9">
        <f t="shared" si="0"/>
        <v>68129</v>
      </c>
      <c r="J7" s="9">
        <f t="shared" si="0"/>
        <v>82044</v>
      </c>
      <c r="K7" s="9">
        <f t="shared" si="0"/>
        <v>138162</v>
      </c>
      <c r="L7" s="9">
        <f t="shared" si="0"/>
        <v>103402</v>
      </c>
      <c r="M7" s="9">
        <f t="shared" si="0"/>
        <v>41801</v>
      </c>
      <c r="N7" s="9">
        <f t="shared" si="0"/>
        <v>23350</v>
      </c>
      <c r="O7" s="9">
        <f t="shared" si="0"/>
        <v>1035477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6639</v>
      </c>
      <c r="C8" s="11">
        <f t="shared" si="1"/>
        <v>6246</v>
      </c>
      <c r="D8" s="11">
        <f t="shared" si="1"/>
        <v>4410</v>
      </c>
      <c r="E8" s="11">
        <f t="shared" si="1"/>
        <v>878</v>
      </c>
      <c r="F8" s="11">
        <f t="shared" si="1"/>
        <v>3520</v>
      </c>
      <c r="G8" s="11">
        <f t="shared" si="1"/>
        <v>5501</v>
      </c>
      <c r="H8" s="11">
        <f t="shared" si="1"/>
        <v>975</v>
      </c>
      <c r="I8" s="11">
        <f t="shared" si="1"/>
        <v>5056</v>
      </c>
      <c r="J8" s="11">
        <f t="shared" si="1"/>
        <v>4894</v>
      </c>
      <c r="K8" s="11">
        <f t="shared" si="1"/>
        <v>5827</v>
      </c>
      <c r="L8" s="11">
        <f t="shared" si="1"/>
        <v>3316</v>
      </c>
      <c r="M8" s="11">
        <f t="shared" si="1"/>
        <v>1902</v>
      </c>
      <c r="N8" s="11">
        <f t="shared" si="1"/>
        <v>1312</v>
      </c>
      <c r="O8" s="11">
        <f t="shared" si="1"/>
        <v>50476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6639</v>
      </c>
      <c r="C9" s="11">
        <v>6246</v>
      </c>
      <c r="D9" s="11">
        <v>4410</v>
      </c>
      <c r="E9" s="11">
        <v>878</v>
      </c>
      <c r="F9" s="11">
        <v>3520</v>
      </c>
      <c r="G9" s="11">
        <v>5501</v>
      </c>
      <c r="H9" s="11">
        <v>975</v>
      </c>
      <c r="I9" s="11">
        <v>5056</v>
      </c>
      <c r="J9" s="11">
        <v>4894</v>
      </c>
      <c r="K9" s="11">
        <v>5820</v>
      </c>
      <c r="L9" s="11">
        <v>3316</v>
      </c>
      <c r="M9" s="11">
        <v>1902</v>
      </c>
      <c r="N9" s="11">
        <v>1306</v>
      </c>
      <c r="O9" s="11">
        <f>SUM(B9:N9)</f>
        <v>50463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7</v>
      </c>
      <c r="L10" s="13">
        <v>0</v>
      </c>
      <c r="M10" s="13">
        <v>0</v>
      </c>
      <c r="N10" s="13">
        <v>6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134238</v>
      </c>
      <c r="C11" s="13">
        <v>90411</v>
      </c>
      <c r="D11" s="13">
        <v>95794</v>
      </c>
      <c r="E11" s="13">
        <v>23637</v>
      </c>
      <c r="F11" s="13">
        <v>78913</v>
      </c>
      <c r="G11" s="13">
        <v>114236</v>
      </c>
      <c r="H11" s="13">
        <v>13191</v>
      </c>
      <c r="I11" s="13">
        <v>63073</v>
      </c>
      <c r="J11" s="13">
        <v>77150</v>
      </c>
      <c r="K11" s="13">
        <v>132335</v>
      </c>
      <c r="L11" s="13">
        <v>100086</v>
      </c>
      <c r="M11" s="13">
        <v>39899</v>
      </c>
      <c r="N11" s="13">
        <v>22038</v>
      </c>
      <c r="O11" s="11">
        <f>SUM(B11:N11)</f>
        <v>985001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11715</v>
      </c>
      <c r="C12" s="13">
        <v>10270</v>
      </c>
      <c r="D12" s="13">
        <v>9199</v>
      </c>
      <c r="E12" s="13">
        <v>3029</v>
      </c>
      <c r="F12" s="13">
        <v>8885</v>
      </c>
      <c r="G12" s="13">
        <v>14502</v>
      </c>
      <c r="H12" s="13">
        <v>1802</v>
      </c>
      <c r="I12" s="13">
        <v>7428</v>
      </c>
      <c r="J12" s="13">
        <v>8396</v>
      </c>
      <c r="K12" s="13">
        <v>10275</v>
      </c>
      <c r="L12" s="13">
        <v>7810</v>
      </c>
      <c r="M12" s="13">
        <v>2638</v>
      </c>
      <c r="N12" s="13">
        <v>1090</v>
      </c>
      <c r="O12" s="11">
        <f>SUM(B12:N12)</f>
        <v>97039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122523</v>
      </c>
      <c r="C13" s="15">
        <f t="shared" si="2"/>
        <v>80141</v>
      </c>
      <c r="D13" s="15">
        <f t="shared" si="2"/>
        <v>86595</v>
      </c>
      <c r="E13" s="15">
        <f t="shared" si="2"/>
        <v>20608</v>
      </c>
      <c r="F13" s="15">
        <f t="shared" si="2"/>
        <v>70028</v>
      </c>
      <c r="G13" s="15">
        <f t="shared" si="2"/>
        <v>99734</v>
      </c>
      <c r="H13" s="15">
        <f t="shared" si="2"/>
        <v>11389</v>
      </c>
      <c r="I13" s="15">
        <f t="shared" si="2"/>
        <v>55645</v>
      </c>
      <c r="J13" s="15">
        <f t="shared" si="2"/>
        <v>68754</v>
      </c>
      <c r="K13" s="15">
        <f t="shared" si="2"/>
        <v>122060</v>
      </c>
      <c r="L13" s="15">
        <f t="shared" si="2"/>
        <v>92276</v>
      </c>
      <c r="M13" s="15">
        <f t="shared" si="2"/>
        <v>37261</v>
      </c>
      <c r="N13" s="15">
        <f t="shared" si="2"/>
        <v>20948</v>
      </c>
      <c r="O13" s="11">
        <f>SUM(B13:N13)</f>
        <v>887962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1.242158311192736</v>
      </c>
      <c r="C18" s="19">
        <v>1.320222543235334</v>
      </c>
      <c r="D18" s="19">
        <v>1.4369985362764</v>
      </c>
      <c r="E18" s="19">
        <v>0.96255807928711</v>
      </c>
      <c r="F18" s="19">
        <v>1.459860737575065</v>
      </c>
      <c r="G18" s="19">
        <v>1.581443801034627</v>
      </c>
      <c r="H18" s="19">
        <v>1.685243220877852</v>
      </c>
      <c r="I18" s="19">
        <v>1.323188086302021</v>
      </c>
      <c r="J18" s="19">
        <v>1.446445948056945</v>
      </c>
      <c r="K18" s="19">
        <v>1.18934341140561</v>
      </c>
      <c r="L18" s="19">
        <v>1.258692612675402</v>
      </c>
      <c r="M18" s="19">
        <v>1.271824149107509</v>
      </c>
      <c r="N18" s="19">
        <v>1.123699174854307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606888.22</v>
      </c>
      <c r="C20" s="24">
        <f t="shared" si="3"/>
        <v>435919.19999999995</v>
      </c>
      <c r="D20" s="24">
        <f t="shared" si="3"/>
        <v>434345.07</v>
      </c>
      <c r="E20" s="24">
        <f t="shared" si="3"/>
        <v>123972.2</v>
      </c>
      <c r="F20" s="24">
        <f t="shared" si="3"/>
        <v>411334.24999999994</v>
      </c>
      <c r="G20" s="24">
        <f t="shared" si="3"/>
        <v>552003.3899999999</v>
      </c>
      <c r="H20" s="24">
        <f t="shared" si="3"/>
        <v>93386.16999999998</v>
      </c>
      <c r="I20" s="24">
        <f t="shared" si="3"/>
        <v>338111.8899999999</v>
      </c>
      <c r="J20" s="24">
        <f t="shared" si="3"/>
        <v>402768.74000000005</v>
      </c>
      <c r="K20" s="24">
        <f t="shared" si="3"/>
        <v>543491.64</v>
      </c>
      <c r="L20" s="24">
        <f t="shared" si="3"/>
        <v>495580.17000000004</v>
      </c>
      <c r="M20" s="24">
        <f t="shared" si="3"/>
        <v>245802.25999999998</v>
      </c>
      <c r="N20" s="24">
        <f t="shared" si="3"/>
        <v>107196.15</v>
      </c>
      <c r="O20" s="24">
        <f>O21+O22+O23+O24+O25+O26+O27+O28+O29</f>
        <v>4790799.35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413671.22</v>
      </c>
      <c r="C21" s="28">
        <f t="shared" si="4"/>
        <v>293209.01</v>
      </c>
      <c r="D21" s="28">
        <f t="shared" si="4"/>
        <v>266582.72</v>
      </c>
      <c r="E21" s="28">
        <f t="shared" si="4"/>
        <v>111418.22</v>
      </c>
      <c r="F21" s="28">
        <f t="shared" si="4"/>
        <v>254190.4</v>
      </c>
      <c r="G21" s="28">
        <f t="shared" si="4"/>
        <v>303796.72</v>
      </c>
      <c r="H21" s="28">
        <f t="shared" si="4"/>
        <v>48256.48</v>
      </c>
      <c r="I21" s="28">
        <f t="shared" si="4"/>
        <v>205211.36</v>
      </c>
      <c r="J21" s="28">
        <f t="shared" si="4"/>
        <v>248560.5</v>
      </c>
      <c r="K21" s="28">
        <f t="shared" si="4"/>
        <v>395654.52</v>
      </c>
      <c r="L21" s="28">
        <f t="shared" si="4"/>
        <v>337162.9</v>
      </c>
      <c r="M21" s="28">
        <f t="shared" si="4"/>
        <v>157280.44</v>
      </c>
      <c r="N21" s="28">
        <f t="shared" si="4"/>
        <v>79359.65</v>
      </c>
      <c r="O21" s="28">
        <f aca="true" t="shared" si="5" ref="O21:O29">SUM(B21:N21)</f>
        <v>3114354.1399999997</v>
      </c>
    </row>
    <row r="22" spans="1:23" ht="18.75" customHeight="1">
      <c r="A22" s="26" t="s">
        <v>33</v>
      </c>
      <c r="B22" s="28">
        <f>IF(B18&lt;&gt;0,ROUND((B18-1)*B21,2),0)</f>
        <v>100173.92</v>
      </c>
      <c r="C22" s="28">
        <f aca="true" t="shared" si="6" ref="C22:N22">IF(C18&lt;&gt;0,ROUND((C18-1)*C21,2),0)</f>
        <v>93892.13</v>
      </c>
      <c r="D22" s="28">
        <f t="shared" si="6"/>
        <v>116496.26</v>
      </c>
      <c r="E22" s="28">
        <f t="shared" si="6"/>
        <v>-4171.71</v>
      </c>
      <c r="F22" s="28">
        <f t="shared" si="6"/>
        <v>116892.18</v>
      </c>
      <c r="G22" s="28">
        <f t="shared" si="6"/>
        <v>176640.72</v>
      </c>
      <c r="H22" s="28">
        <f t="shared" si="6"/>
        <v>33067.43</v>
      </c>
      <c r="I22" s="28">
        <f t="shared" si="6"/>
        <v>66321.87</v>
      </c>
      <c r="J22" s="28">
        <f t="shared" si="6"/>
        <v>110968.83</v>
      </c>
      <c r="K22" s="28">
        <f t="shared" si="6"/>
        <v>74914.58</v>
      </c>
      <c r="L22" s="28">
        <f t="shared" si="6"/>
        <v>87221.55</v>
      </c>
      <c r="M22" s="28">
        <f t="shared" si="6"/>
        <v>42752.62</v>
      </c>
      <c r="N22" s="28">
        <f t="shared" si="6"/>
        <v>9816.72</v>
      </c>
      <c r="O22" s="28">
        <f t="shared" si="5"/>
        <v>1024987.1</v>
      </c>
      <c r="W22" s="51"/>
    </row>
    <row r="23" spans="1:15" ht="18.75" customHeight="1">
      <c r="A23" s="26" t="s">
        <v>34</v>
      </c>
      <c r="B23" s="28">
        <v>27715.68</v>
      </c>
      <c r="C23" s="28">
        <v>19758.19</v>
      </c>
      <c r="D23" s="28">
        <v>18147.2</v>
      </c>
      <c r="E23" s="28">
        <v>5789.17</v>
      </c>
      <c r="F23" s="28">
        <v>17412.63</v>
      </c>
      <c r="G23" s="28">
        <v>26082.28</v>
      </c>
      <c r="H23" s="28">
        <v>3679.95</v>
      </c>
      <c r="I23" s="28">
        <v>20701.04</v>
      </c>
      <c r="J23" s="28">
        <v>19041.12</v>
      </c>
      <c r="K23" s="28">
        <v>28425.97</v>
      </c>
      <c r="L23" s="28">
        <v>27031.34</v>
      </c>
      <c r="M23" s="28">
        <v>14148.63</v>
      </c>
      <c r="N23" s="28">
        <v>7319.85</v>
      </c>
      <c r="O23" s="28">
        <f t="shared" si="5"/>
        <v>235253.05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1247.9</v>
      </c>
      <c r="C26" s="28">
        <v>940.48</v>
      </c>
      <c r="D26" s="28">
        <v>919.64</v>
      </c>
      <c r="E26" s="28">
        <v>263.13</v>
      </c>
      <c r="F26" s="28">
        <v>875.35</v>
      </c>
      <c r="G26" s="28">
        <v>1164.53</v>
      </c>
      <c r="H26" s="28">
        <v>192.79</v>
      </c>
      <c r="I26" s="28">
        <v>677.35</v>
      </c>
      <c r="J26" s="28">
        <v>857.11</v>
      </c>
      <c r="K26" s="28">
        <v>1146.29</v>
      </c>
      <c r="L26" s="28">
        <v>1036.87</v>
      </c>
      <c r="M26" s="28">
        <v>494.99</v>
      </c>
      <c r="N26" s="28">
        <v>224.05</v>
      </c>
      <c r="O26" s="28">
        <f t="shared" si="5"/>
        <v>10040.479999999998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632.53</v>
      </c>
      <c r="K27" s="28">
        <v>812.55</v>
      </c>
      <c r="L27" s="28">
        <v>721.19</v>
      </c>
      <c r="M27" s="28">
        <v>408.22</v>
      </c>
      <c r="N27" s="28">
        <v>213.89</v>
      </c>
      <c r="O27" s="28">
        <f t="shared" si="5"/>
        <v>7557.890000000001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-36150.69</v>
      </c>
      <c r="C31" s="28">
        <f aca="true" t="shared" si="7" ref="C31:O31">+C32+C34+C47+C48+C49+C54-C55</f>
        <v>-32712.07</v>
      </c>
      <c r="D31" s="28">
        <f t="shared" si="7"/>
        <v>-24517.77</v>
      </c>
      <c r="E31" s="28">
        <f t="shared" si="7"/>
        <v>-5326.35</v>
      </c>
      <c r="F31" s="28">
        <f t="shared" si="7"/>
        <v>-20355.5</v>
      </c>
      <c r="G31" s="28">
        <f t="shared" si="7"/>
        <v>-30679.920000000002</v>
      </c>
      <c r="H31" s="28">
        <f t="shared" si="7"/>
        <v>-5362.01</v>
      </c>
      <c r="I31" s="28">
        <f t="shared" si="7"/>
        <v>-26012.920000000002</v>
      </c>
      <c r="J31" s="28">
        <f t="shared" si="7"/>
        <v>-26299.699999999997</v>
      </c>
      <c r="K31" s="28">
        <f t="shared" si="7"/>
        <v>-436982.11</v>
      </c>
      <c r="L31" s="28">
        <f t="shared" si="7"/>
        <v>-389356.07</v>
      </c>
      <c r="M31" s="28">
        <f t="shared" si="7"/>
        <v>-11121.259999999998</v>
      </c>
      <c r="N31" s="28">
        <f t="shared" si="7"/>
        <v>-6992.2</v>
      </c>
      <c r="O31" s="28">
        <f t="shared" si="7"/>
        <v>-1051868.57</v>
      </c>
    </row>
    <row r="32" spans="1:15" ht="18.75" customHeight="1">
      <c r="A32" s="26" t="s">
        <v>38</v>
      </c>
      <c r="B32" s="29">
        <f>+B33</f>
        <v>-29211.6</v>
      </c>
      <c r="C32" s="29">
        <f>+C33</f>
        <v>-27482.4</v>
      </c>
      <c r="D32" s="29">
        <f aca="true" t="shared" si="8" ref="D32:O32">+D33</f>
        <v>-19404</v>
      </c>
      <c r="E32" s="29">
        <f t="shared" si="8"/>
        <v>-3863.2</v>
      </c>
      <c r="F32" s="29">
        <f t="shared" si="8"/>
        <v>-15488</v>
      </c>
      <c r="G32" s="29">
        <f t="shared" si="8"/>
        <v>-24204.4</v>
      </c>
      <c r="H32" s="29">
        <f t="shared" si="8"/>
        <v>-4290</v>
      </c>
      <c r="I32" s="29">
        <f t="shared" si="8"/>
        <v>-22246.4</v>
      </c>
      <c r="J32" s="29">
        <f t="shared" si="8"/>
        <v>-21533.6</v>
      </c>
      <c r="K32" s="29">
        <f t="shared" si="8"/>
        <v>-25608</v>
      </c>
      <c r="L32" s="29">
        <f t="shared" si="8"/>
        <v>-14590.4</v>
      </c>
      <c r="M32" s="29">
        <f t="shared" si="8"/>
        <v>-8368.8</v>
      </c>
      <c r="N32" s="29">
        <f t="shared" si="8"/>
        <v>-5746.4</v>
      </c>
      <c r="O32" s="29">
        <f t="shared" si="8"/>
        <v>-222037.19999999998</v>
      </c>
    </row>
    <row r="33" spans="1:26" ht="18.75" customHeight="1">
      <c r="A33" s="27" t="s">
        <v>39</v>
      </c>
      <c r="B33" s="16">
        <f>ROUND((-B9)*$G$3,2)</f>
        <v>-29211.6</v>
      </c>
      <c r="C33" s="16">
        <f aca="true" t="shared" si="9" ref="C33:N33">ROUND((-C9)*$G$3,2)</f>
        <v>-27482.4</v>
      </c>
      <c r="D33" s="16">
        <f t="shared" si="9"/>
        <v>-19404</v>
      </c>
      <c r="E33" s="16">
        <f t="shared" si="9"/>
        <v>-3863.2</v>
      </c>
      <c r="F33" s="16">
        <f t="shared" si="9"/>
        <v>-15488</v>
      </c>
      <c r="G33" s="16">
        <f t="shared" si="9"/>
        <v>-24204.4</v>
      </c>
      <c r="H33" s="16">
        <f t="shared" si="9"/>
        <v>-4290</v>
      </c>
      <c r="I33" s="16">
        <f t="shared" si="9"/>
        <v>-22246.4</v>
      </c>
      <c r="J33" s="16">
        <f t="shared" si="9"/>
        <v>-21533.6</v>
      </c>
      <c r="K33" s="16">
        <f t="shared" si="9"/>
        <v>-25608</v>
      </c>
      <c r="L33" s="16">
        <f t="shared" si="9"/>
        <v>-14590.4</v>
      </c>
      <c r="M33" s="16">
        <f t="shared" si="9"/>
        <v>-8368.8</v>
      </c>
      <c r="N33" s="16">
        <f t="shared" si="9"/>
        <v>-5746.4</v>
      </c>
      <c r="O33" s="30">
        <f aca="true" t="shared" si="10" ref="O33:O55">SUM(B33:N33)</f>
        <v>-222037.19999999998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-6939.09</v>
      </c>
      <c r="C34" s="29">
        <f aca="true" t="shared" si="11" ref="C34:O34">SUM(C35:C45)</f>
        <v>-5229.67</v>
      </c>
      <c r="D34" s="29">
        <f t="shared" si="11"/>
        <v>-5113.77</v>
      </c>
      <c r="E34" s="29">
        <f t="shared" si="11"/>
        <v>-1463.15</v>
      </c>
      <c r="F34" s="29">
        <f t="shared" si="11"/>
        <v>-4867.5</v>
      </c>
      <c r="G34" s="29">
        <f t="shared" si="11"/>
        <v>-6475.52</v>
      </c>
      <c r="H34" s="29">
        <f t="shared" si="11"/>
        <v>-1072.01</v>
      </c>
      <c r="I34" s="29">
        <f t="shared" si="11"/>
        <v>-3766.52</v>
      </c>
      <c r="J34" s="29">
        <f t="shared" si="11"/>
        <v>-4766.1</v>
      </c>
      <c r="K34" s="29">
        <f t="shared" si="11"/>
        <v>-411374.11</v>
      </c>
      <c r="L34" s="29">
        <f t="shared" si="11"/>
        <v>-374765.67</v>
      </c>
      <c r="M34" s="29">
        <f t="shared" si="11"/>
        <v>-2752.46</v>
      </c>
      <c r="N34" s="29">
        <f t="shared" si="11"/>
        <v>-1245.8</v>
      </c>
      <c r="O34" s="29">
        <f t="shared" si="11"/>
        <v>-829831.37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-6939.09</v>
      </c>
      <c r="C43" s="31">
        <v>-5229.67</v>
      </c>
      <c r="D43" s="31">
        <v>-5113.77</v>
      </c>
      <c r="E43" s="31">
        <v>-1463.15</v>
      </c>
      <c r="F43" s="31">
        <v>-4867.5</v>
      </c>
      <c r="G43" s="31">
        <v>-6475.52</v>
      </c>
      <c r="H43" s="31">
        <v>-1072.01</v>
      </c>
      <c r="I43" s="31">
        <v>-3766.52</v>
      </c>
      <c r="J43" s="31">
        <v>-4766.1</v>
      </c>
      <c r="K43" s="31">
        <v>-6374.11</v>
      </c>
      <c r="L43" s="31">
        <v>-5765.67</v>
      </c>
      <c r="M43" s="31">
        <v>-2752.46</v>
      </c>
      <c r="N43" s="31">
        <v>-1245.8</v>
      </c>
      <c r="O43" s="31">
        <f>SUM(B43:N43)</f>
        <v>-55831.369999999995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570737.53</v>
      </c>
      <c r="C53" s="34">
        <f aca="true" t="shared" si="13" ref="C53:N53">+C20+C31</f>
        <v>403207.12999999995</v>
      </c>
      <c r="D53" s="34">
        <f t="shared" si="13"/>
        <v>409827.3</v>
      </c>
      <c r="E53" s="34">
        <f t="shared" si="13"/>
        <v>118645.84999999999</v>
      </c>
      <c r="F53" s="34">
        <f t="shared" si="13"/>
        <v>390978.74999999994</v>
      </c>
      <c r="G53" s="34">
        <f t="shared" si="13"/>
        <v>521323.4699999999</v>
      </c>
      <c r="H53" s="34">
        <f t="shared" si="13"/>
        <v>88024.15999999999</v>
      </c>
      <c r="I53" s="34">
        <f t="shared" si="13"/>
        <v>312098.9699999999</v>
      </c>
      <c r="J53" s="34">
        <f t="shared" si="13"/>
        <v>376469.04000000004</v>
      </c>
      <c r="K53" s="34">
        <f t="shared" si="13"/>
        <v>106509.53000000003</v>
      </c>
      <c r="L53" s="34">
        <f t="shared" si="13"/>
        <v>106224.10000000003</v>
      </c>
      <c r="M53" s="34">
        <f t="shared" si="13"/>
        <v>234680.99999999997</v>
      </c>
      <c r="N53" s="34">
        <f t="shared" si="13"/>
        <v>100203.95</v>
      </c>
      <c r="O53" s="34">
        <f>SUM(B53:N53)</f>
        <v>3738930.78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570737.54</v>
      </c>
      <c r="C59" s="42">
        <f t="shared" si="14"/>
        <v>403207.14</v>
      </c>
      <c r="D59" s="42">
        <f t="shared" si="14"/>
        <v>409827.3</v>
      </c>
      <c r="E59" s="42">
        <f t="shared" si="14"/>
        <v>118645.85</v>
      </c>
      <c r="F59" s="42">
        <f t="shared" si="14"/>
        <v>390978.75</v>
      </c>
      <c r="G59" s="42">
        <f t="shared" si="14"/>
        <v>521323.46</v>
      </c>
      <c r="H59" s="42">
        <f t="shared" si="14"/>
        <v>88024.15</v>
      </c>
      <c r="I59" s="42">
        <f t="shared" si="14"/>
        <v>312098.97</v>
      </c>
      <c r="J59" s="42">
        <f t="shared" si="14"/>
        <v>376469.04</v>
      </c>
      <c r="K59" s="42">
        <f t="shared" si="14"/>
        <v>106509.53</v>
      </c>
      <c r="L59" s="42">
        <f t="shared" si="14"/>
        <v>106224.1</v>
      </c>
      <c r="M59" s="42">
        <f t="shared" si="14"/>
        <v>234681.01</v>
      </c>
      <c r="N59" s="42">
        <f t="shared" si="14"/>
        <v>100203.95</v>
      </c>
      <c r="O59" s="34">
        <f t="shared" si="14"/>
        <v>3738930.79</v>
      </c>
      <c r="Q59"/>
    </row>
    <row r="60" spans="1:18" ht="18.75" customHeight="1">
      <c r="A60" s="26" t="s">
        <v>54</v>
      </c>
      <c r="B60" s="42">
        <v>473549.33</v>
      </c>
      <c r="C60" s="42">
        <v>293126.34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766675.67</v>
      </c>
      <c r="P60"/>
      <c r="Q60"/>
      <c r="R60" s="41"/>
    </row>
    <row r="61" spans="1:16" ht="18.75" customHeight="1">
      <c r="A61" s="26" t="s">
        <v>55</v>
      </c>
      <c r="B61" s="42">
        <v>97188.21</v>
      </c>
      <c r="C61" s="42">
        <v>110080.8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207269.01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409827.3</v>
      </c>
      <c r="E62" s="43">
        <v>0</v>
      </c>
      <c r="F62" s="43">
        <v>0</v>
      </c>
      <c r="G62" s="43">
        <v>0</v>
      </c>
      <c r="H62" s="42">
        <v>88024.15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497851.44999999995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118645.85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118645.85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390978.75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390978.75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521323.46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521323.46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312098.97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312098.97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376469.04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376469.04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106509.53</v>
      </c>
      <c r="L68" s="29">
        <v>106224.1</v>
      </c>
      <c r="M68" s="43">
        <v>0</v>
      </c>
      <c r="N68" s="43">
        <v>0</v>
      </c>
      <c r="O68" s="34">
        <f t="shared" si="15"/>
        <v>212733.63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234681.01</v>
      </c>
      <c r="N69" s="43">
        <v>0</v>
      </c>
      <c r="O69" s="34">
        <f t="shared" si="15"/>
        <v>234681.01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100203.95</v>
      </c>
      <c r="O70" s="46">
        <f t="shared" si="15"/>
        <v>100203.95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5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49"/>
    </row>
    <row r="73" spans="2:15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  <c r="O73" s="51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2023-03-31T17:06:49Z</dcterms:modified>
  <cp:category/>
  <cp:version/>
  <cp:contentType/>
  <cp:contentStatus/>
</cp:coreProperties>
</file>