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<sst xmlns="http://schemas.openxmlformats.org/spreadsheetml/2006/main" count="88" uniqueCount="85">
  <si>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</si>
  <si>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</si>
  <si>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</si>
  <si>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</si>
  <si>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</si>
  <si>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</si>
  <si>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</si>
  <si>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</si>
  <si>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</si>
  <si>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</si>
  <si>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</si>
  <si>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</si>
  <si>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</si>
  <si>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</si>
  <si>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</si>
  <si>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</si>
  <si>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</si>
  <si>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</si>
  <si>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</si>
  <si>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</si>
  <si>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</si>
  <si>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</si>
  <si>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</si>
  <si>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</si>
  <si>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</si>
  <si>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</si>
  <si>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</si>
  <si>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</si>
  <si>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</si>
  <si>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</si>
  <si>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</si>
  <si>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</si>
  <si>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</si>
  <si>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</si>
  <si>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</si>
  <si>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</si>
  <si>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</si>
  <si>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</si>
  <si>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</si>
  <si>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</si>
  <si>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</si>
  <si>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</si>
  <si>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</si>
  <si>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</si>
  <si>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</si>
  <si>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</si>
  <si>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</si>
  <si>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</si>
  <si>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</si>
  <si>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</si>
  <si>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</si>
  <si>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</si>
  <si>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</si>
  <si>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</si>
  <si>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</si>
  <si>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</si>
  <si>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</si>
  <si>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</si>
  <si>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</si>
  <si>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</si>
  <si>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</si>
  <si>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</si>
  <si>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</si>
  <si>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</si>
  <si>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</si>
  <si>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</si>
  <si>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</si>
  <si>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</si>
  <si>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</si>
  <si>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</si>
  <si>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</si>
  <si>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</si>
  <si>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</si>
  <si>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</si>
  <si>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</si>
  <si>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</si>
  <si>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</si>
  <si>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</si>
  <si>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</si>
  <si>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</si>
  <si>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</si>
  <si>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</si>
  <si>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</si>
  <si>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</si>
  <si>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25/03/23 - VENCIMENTO 31/03/23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</si>
</sst>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266139</v>
      </c>
      <c r="C7" s="9">
        <f t="shared" si="0"/>
        <v>180274</v>
      </c>
      <c r="D7" s="9">
        <f t="shared" si="0"/>
        <v>186196</v>
      </c>
      <c r="E7" s="9">
        <f t="shared" si="0"/>
        <v>47453</v>
      </c>
      <c r="F7" s="9">
        <f t="shared" si="0"/>
        <v>149979</v>
      </c>
      <c r="G7" s="9">
        <f t="shared" si="0"/>
        <v>228377</v>
      </c>
      <c r="H7" s="9">
        <f t="shared" si="0"/>
        <v>28285</v>
      </c>
      <c r="I7" s="9">
        <f t="shared" si="0"/>
        <v>146649</v>
      </c>
      <c r="J7" s="9">
        <f t="shared" si="0"/>
        <v>149327</v>
      </c>
      <c r="K7" s="9">
        <f t="shared" si="0"/>
        <v>231065</v>
      </c>
      <c r="L7" s="9">
        <f t="shared" si="0"/>
        <v>179157</v>
      </c>
      <c r="M7" s="9">
        <f t="shared" si="0"/>
        <v>77039</v>
      </c>
      <c r="N7" s="9">
        <f t="shared" si="0"/>
        <v>48710</v>
      </c>
      <c r="O7" s="9">
        <f t="shared" si="0"/>
        <v>1918650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10632</v>
      </c>
      <c r="C8" s="11">
        <f t="shared" si="1"/>
        <v>11109</v>
      </c>
      <c r="D8" s="11">
        <f t="shared" si="1"/>
        <v>7257</v>
      </c>
      <c r="E8" s="11">
        <f t="shared" si="1"/>
        <v>1799</v>
      </c>
      <c r="F8" s="11">
        <f t="shared" si="1"/>
        <v>5843</v>
      </c>
      <c r="G8" s="11">
        <f t="shared" si="1"/>
        <v>8234</v>
      </c>
      <c r="H8" s="11">
        <f t="shared" si="1"/>
        <v>1647</v>
      </c>
      <c r="I8" s="11">
        <f t="shared" si="1"/>
        <v>9669</v>
      </c>
      <c r="J8" s="11">
        <f t="shared" si="1"/>
        <v>8022</v>
      </c>
      <c r="K8" s="11">
        <f t="shared" si="1"/>
        <v>7255</v>
      </c>
      <c r="L8" s="11">
        <f t="shared" si="1"/>
        <v>5072</v>
      </c>
      <c r="M8" s="11">
        <f t="shared" si="1"/>
        <v>3370</v>
      </c>
      <c r="N8" s="11">
        <f t="shared" si="1"/>
        <v>2716</v>
      </c>
      <c r="O8" s="11">
        <f t="shared" si="1"/>
        <v>82625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10632</v>
      </c>
      <c r="C9" s="11">
        <v>11109</v>
      </c>
      <c r="D9" s="11">
        <v>7257</v>
      </c>
      <c r="E9" s="11">
        <v>1799</v>
      </c>
      <c r="F9" s="11">
        <v>5843</v>
      </c>
      <c r="G9" s="11">
        <v>8234</v>
      </c>
      <c r="H9" s="11">
        <v>1647</v>
      </c>
      <c r="I9" s="11">
        <v>9669</v>
      </c>
      <c r="J9" s="11">
        <v>8022</v>
      </c>
      <c r="K9" s="11">
        <v>7250</v>
      </c>
      <c r="L9" s="11">
        <v>5072</v>
      </c>
      <c r="M9" s="11">
        <v>3365</v>
      </c>
      <c r="N9" s="11">
        <v>2702</v>
      </c>
      <c r="O9" s="11">
        <f>SUM(B9:N9)</f>
        <v>82601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5</v>
      </c>
      <c r="L10" s="13">
        <v>0</v>
      </c>
      <c r="M10" s="13">
        <v>5</v>
      </c>
      <c r="N10" s="13">
        <v>14</v>
      </c>
      <c r="O10" s="11">
        <f>SUM(B10:N10)</f>
        <v>24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255507</v>
      </c>
      <c r="C11" s="13">
        <v>169165</v>
      </c>
      <c r="D11" s="13">
        <v>178939</v>
      </c>
      <c r="E11" s="13">
        <v>45654</v>
      </c>
      <c r="F11" s="13">
        <v>144136</v>
      </c>
      <c r="G11" s="13">
        <v>220143</v>
      </c>
      <c r="H11" s="13">
        <v>26638</v>
      </c>
      <c r="I11" s="13">
        <v>136980</v>
      </c>
      <c r="J11" s="13">
        <v>141305</v>
      </c>
      <c r="K11" s="13">
        <v>223810</v>
      </c>
      <c r="L11" s="13">
        <v>174085</v>
      </c>
      <c r="M11" s="13">
        <v>73669</v>
      </c>
      <c r="N11" s="13">
        <v>45994</v>
      </c>
      <c r="O11" s="11">
        <f>SUM(B11:N11)</f>
        <v>1836025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19165</v>
      </c>
      <c r="C12" s="13">
        <v>16343</v>
      </c>
      <c r="D12" s="13">
        <v>14200</v>
      </c>
      <c r="E12" s="13">
        <v>4970</v>
      </c>
      <c r="F12" s="13">
        <v>13681</v>
      </c>
      <c r="G12" s="13">
        <v>23194</v>
      </c>
      <c r="H12" s="13">
        <v>3170</v>
      </c>
      <c r="I12" s="13">
        <v>13493</v>
      </c>
      <c r="J12" s="13">
        <v>12439</v>
      </c>
      <c r="K12" s="13">
        <v>15308</v>
      </c>
      <c r="L12" s="13">
        <v>11316</v>
      </c>
      <c r="M12" s="13">
        <v>4078</v>
      </c>
      <c r="N12" s="13">
        <v>2050</v>
      </c>
      <c r="O12" s="11">
        <f>SUM(B12:N12)</f>
        <v>153407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236342</v>
      </c>
      <c r="C13" s="15">
        <f t="shared" si="2"/>
        <v>152822</v>
      </c>
      <c r="D13" s="15">
        <f t="shared" si="2"/>
        <v>164739</v>
      </c>
      <c r="E13" s="15">
        <f t="shared" si="2"/>
        <v>40684</v>
      </c>
      <c r="F13" s="15">
        <f t="shared" si="2"/>
        <v>130455</v>
      </c>
      <c r="G13" s="15">
        <f t="shared" si="2"/>
        <v>196949</v>
      </c>
      <c r="H13" s="15">
        <f t="shared" si="2"/>
        <v>23468</v>
      </c>
      <c r="I13" s="15">
        <f t="shared" si="2"/>
        <v>123487</v>
      </c>
      <c r="J13" s="15">
        <f t="shared" si="2"/>
        <v>128866</v>
      </c>
      <c r="K13" s="15">
        <f t="shared" si="2"/>
        <v>208502</v>
      </c>
      <c r="L13" s="15">
        <f t="shared" si="2"/>
        <v>162769</v>
      </c>
      <c r="M13" s="15">
        <f t="shared" si="2"/>
        <v>69591</v>
      </c>
      <c r="N13" s="15">
        <f t="shared" si="2"/>
        <v>43944</v>
      </c>
      <c r="O13" s="11">
        <f>SUM(B13:N13)</f>
        <v>1682618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1.239947776532561</v>
      </c>
      <c r="C18" s="19">
        <v>1.319874765089845</v>
      </c>
      <c r="D18" s="19">
        <v>1.431496497831059</v>
      </c>
      <c r="E18" s="19">
        <v>0.954627892770707</v>
      </c>
      <c r="F18" s="19">
        <v>1.459623934043679</v>
      </c>
      <c r="G18" s="19">
        <v>1.596236308644576</v>
      </c>
      <c r="H18" s="19">
        <v>1.69714725098746</v>
      </c>
      <c r="I18" s="19">
        <v>1.320497911964746</v>
      </c>
      <c r="J18" s="19">
        <v>1.441141300097141</v>
      </c>
      <c r="K18" s="19">
        <v>1.190188910459288</v>
      </c>
      <c r="L18" s="19">
        <v>1.258045779649005</v>
      </c>
      <c r="M18" s="19">
        <v>1.284166422180804</v>
      </c>
      <c r="N18" s="19">
        <v>1.127411564587507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1078843.79</v>
      </c>
      <c r="C20" s="24">
        <f t="shared" si="3"/>
        <v>783347.62</v>
      </c>
      <c r="D20" s="24">
        <f t="shared" si="3"/>
        <v>766060.4700000001</v>
      </c>
      <c r="E20" s="24">
        <f t="shared" si="3"/>
        <v>225272.79000000004</v>
      </c>
      <c r="F20" s="24">
        <f t="shared" si="3"/>
        <v>721504.4299999999</v>
      </c>
      <c r="G20" s="24">
        <f t="shared" si="3"/>
        <v>1007541.1199999999</v>
      </c>
      <c r="H20" s="24">
        <f t="shared" si="3"/>
        <v>176556.74000000002</v>
      </c>
      <c r="I20" s="24">
        <f t="shared" si="3"/>
        <v>660271.64</v>
      </c>
      <c r="J20" s="24">
        <f t="shared" si="3"/>
        <v>706099.7</v>
      </c>
      <c r="K20" s="24">
        <f t="shared" si="3"/>
        <v>868565.1900000002</v>
      </c>
      <c r="L20" s="24">
        <f t="shared" si="3"/>
        <v>816062.2399999999</v>
      </c>
      <c r="M20" s="24">
        <f t="shared" si="3"/>
        <v>422130.27999999997</v>
      </c>
      <c r="N20" s="24">
        <f t="shared" si="3"/>
        <v>207898.71000000002</v>
      </c>
      <c r="O20" s="24">
        <f>O21+O22+O23+O24+O25+O26+O27+O28+O29</f>
        <v>8440154.72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781490.56</v>
      </c>
      <c r="C21" s="28">
        <f t="shared" si="4"/>
        <v>546861.18</v>
      </c>
      <c r="D21" s="28">
        <f t="shared" si="4"/>
        <v>495355.84</v>
      </c>
      <c r="E21" s="28">
        <f t="shared" si="4"/>
        <v>215669.14</v>
      </c>
      <c r="F21" s="28">
        <f t="shared" si="4"/>
        <v>462475.24</v>
      </c>
      <c r="G21" s="28">
        <f t="shared" si="4"/>
        <v>579438.12</v>
      </c>
      <c r="H21" s="28">
        <f t="shared" si="4"/>
        <v>96352.85</v>
      </c>
      <c r="I21" s="28">
        <f t="shared" si="4"/>
        <v>441721.45</v>
      </c>
      <c r="J21" s="28">
        <f t="shared" si="4"/>
        <v>452401.08</v>
      </c>
      <c r="K21" s="28">
        <f t="shared" si="4"/>
        <v>661700.84</v>
      </c>
      <c r="L21" s="28">
        <f t="shared" si="4"/>
        <v>584177.23</v>
      </c>
      <c r="M21" s="28">
        <f t="shared" si="4"/>
        <v>289866.94</v>
      </c>
      <c r="N21" s="28">
        <f t="shared" si="4"/>
        <v>165550.68</v>
      </c>
      <c r="O21" s="28">
        <f aca="true" t="shared" si="5" ref="O21:O29">SUM(B21:N21)</f>
        <v>5773061.150000001</v>
      </c>
    </row>
    <row r="22" spans="1:23" ht="18.75" customHeight="1">
      <c r="A22" s="26" t="s">
        <v>33</v>
      </c>
      <c r="B22" s="28">
        <f>IF(B18&lt;&gt;0,ROUND((B18-1)*B21,2),0)</f>
        <v>187516.92</v>
      </c>
      <c r="C22" s="28">
        <f aca="true" t="shared" si="6" ref="C22:N22">IF(C18&lt;&gt;0,ROUND((C18-1)*C21,2),0)</f>
        <v>174927.09</v>
      </c>
      <c r="D22" s="28">
        <f t="shared" si="6"/>
        <v>213744.31</v>
      </c>
      <c r="E22" s="28">
        <f t="shared" si="6"/>
        <v>-9785.36</v>
      </c>
      <c r="F22" s="28">
        <f t="shared" si="6"/>
        <v>212564.69</v>
      </c>
      <c r="G22" s="28">
        <f t="shared" si="6"/>
        <v>345482.05</v>
      </c>
      <c r="H22" s="28">
        <f t="shared" si="6"/>
        <v>67172.12</v>
      </c>
      <c r="I22" s="28">
        <f t="shared" si="6"/>
        <v>141570.8</v>
      </c>
      <c r="J22" s="28">
        <f t="shared" si="6"/>
        <v>199572.8</v>
      </c>
      <c r="K22" s="28">
        <f t="shared" si="6"/>
        <v>125848.16</v>
      </c>
      <c r="L22" s="28">
        <f t="shared" si="6"/>
        <v>150744.47</v>
      </c>
      <c r="M22" s="28">
        <f t="shared" si="6"/>
        <v>82370.45</v>
      </c>
      <c r="N22" s="28">
        <f t="shared" si="6"/>
        <v>21093.07</v>
      </c>
      <c r="O22" s="28">
        <f t="shared" si="5"/>
        <v>1912821.5700000003</v>
      </c>
      <c r="W22" s="51"/>
    </row>
    <row r="23" spans="1:15" ht="18.75" customHeight="1">
      <c r="A23" s="26" t="s">
        <v>34</v>
      </c>
      <c r="B23" s="28">
        <v>44498.49</v>
      </c>
      <c r="C23" s="28">
        <v>32502.08</v>
      </c>
      <c r="D23" s="28">
        <v>23854.46</v>
      </c>
      <c r="E23" s="28">
        <v>8447.28</v>
      </c>
      <c r="F23" s="28">
        <v>23643.7</v>
      </c>
      <c r="G23" s="28">
        <v>37108.62</v>
      </c>
      <c r="H23" s="28">
        <v>4633.83</v>
      </c>
      <c r="I23" s="28">
        <v>31013.19</v>
      </c>
      <c r="J23" s="28">
        <v>29945.76</v>
      </c>
      <c r="K23" s="28">
        <v>36642.06</v>
      </c>
      <c r="L23" s="28">
        <v>37054.31</v>
      </c>
      <c r="M23" s="28">
        <v>18282.74</v>
      </c>
      <c r="N23" s="28">
        <v>10526.41</v>
      </c>
      <c r="O23" s="28">
        <f t="shared" si="5"/>
        <v>338152.92999999993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1258.32</v>
      </c>
      <c r="C26" s="28">
        <v>937.88</v>
      </c>
      <c r="D26" s="28">
        <v>906.61</v>
      </c>
      <c r="E26" s="28">
        <v>268.34</v>
      </c>
      <c r="F26" s="28">
        <v>857.11</v>
      </c>
      <c r="G26" s="28">
        <v>1193.19</v>
      </c>
      <c r="H26" s="28">
        <v>208.42</v>
      </c>
      <c r="I26" s="28">
        <v>765.93</v>
      </c>
      <c r="J26" s="28">
        <v>838.88</v>
      </c>
      <c r="K26" s="28">
        <v>1023.85</v>
      </c>
      <c r="L26" s="28">
        <v>958.72</v>
      </c>
      <c r="M26" s="28">
        <v>484.57</v>
      </c>
      <c r="N26" s="28">
        <v>252.67</v>
      </c>
      <c r="O26" s="28">
        <f t="shared" si="5"/>
        <v>9954.49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627.32</v>
      </c>
      <c r="G27" s="28">
        <v>845.16</v>
      </c>
      <c r="H27" s="28">
        <v>156.5</v>
      </c>
      <c r="I27" s="28">
        <v>661.25</v>
      </c>
      <c r="J27" s="28">
        <v>632.53</v>
      </c>
      <c r="K27" s="28">
        <v>812.55</v>
      </c>
      <c r="L27" s="28">
        <v>721.19</v>
      </c>
      <c r="M27" s="28">
        <v>408.22</v>
      </c>
      <c r="N27" s="28">
        <v>213.89</v>
      </c>
      <c r="O27" s="28">
        <f t="shared" si="5"/>
        <v>7557.890000000001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-53777.83</v>
      </c>
      <c r="C31" s="28">
        <f aca="true" t="shared" si="7" ref="C31:O31">+C32+C34+C47+C48+C49+C54-C55</f>
        <v>-54094.78</v>
      </c>
      <c r="D31" s="28">
        <f t="shared" si="7"/>
        <v>-36972.14</v>
      </c>
      <c r="E31" s="28">
        <f t="shared" si="7"/>
        <v>-9407.720000000001</v>
      </c>
      <c r="F31" s="28">
        <f t="shared" si="7"/>
        <v>-30475.300000000003</v>
      </c>
      <c r="G31" s="28">
        <f t="shared" si="7"/>
        <v>-42864.47</v>
      </c>
      <c r="H31" s="28">
        <f t="shared" si="7"/>
        <v>-8405.73</v>
      </c>
      <c r="I31" s="28">
        <f t="shared" si="7"/>
        <v>-46802.659999999996</v>
      </c>
      <c r="J31" s="28">
        <f t="shared" si="7"/>
        <v>-39961.490000000005</v>
      </c>
      <c r="K31" s="28">
        <f t="shared" si="7"/>
        <v>-757593.24</v>
      </c>
      <c r="L31" s="28">
        <f t="shared" si="7"/>
        <v>-693647.87</v>
      </c>
      <c r="M31" s="28">
        <f t="shared" si="7"/>
        <v>-17500.510000000002</v>
      </c>
      <c r="N31" s="28">
        <f t="shared" si="7"/>
        <v>-13294</v>
      </c>
      <c r="O31" s="28">
        <f t="shared" si="7"/>
        <v>-1804797.74</v>
      </c>
    </row>
    <row r="32" spans="1:15" ht="18.75" customHeight="1">
      <c r="A32" s="26" t="s">
        <v>38</v>
      </c>
      <c r="B32" s="29">
        <f>+B33</f>
        <v>-46780.8</v>
      </c>
      <c r="C32" s="29">
        <f>+C33</f>
        <v>-48879.6</v>
      </c>
      <c r="D32" s="29">
        <f aca="true" t="shared" si="8" ref="D32:O32">+D33</f>
        <v>-31930.8</v>
      </c>
      <c r="E32" s="29">
        <f t="shared" si="8"/>
        <v>-7915.6</v>
      </c>
      <c r="F32" s="29">
        <f t="shared" si="8"/>
        <v>-25709.2</v>
      </c>
      <c r="G32" s="29">
        <f t="shared" si="8"/>
        <v>-36229.6</v>
      </c>
      <c r="H32" s="29">
        <f t="shared" si="8"/>
        <v>-7246.8</v>
      </c>
      <c r="I32" s="29">
        <f t="shared" si="8"/>
        <v>-42543.6</v>
      </c>
      <c r="J32" s="29">
        <f t="shared" si="8"/>
        <v>-35296.8</v>
      </c>
      <c r="K32" s="29">
        <f t="shared" si="8"/>
        <v>-31900</v>
      </c>
      <c r="L32" s="29">
        <f t="shared" si="8"/>
        <v>-22316.8</v>
      </c>
      <c r="M32" s="29">
        <f t="shared" si="8"/>
        <v>-14806</v>
      </c>
      <c r="N32" s="29">
        <f t="shared" si="8"/>
        <v>-11888.8</v>
      </c>
      <c r="O32" s="29">
        <f t="shared" si="8"/>
        <v>-363444.39999999997</v>
      </c>
    </row>
    <row r="33" spans="1:26" ht="18.75" customHeight="1">
      <c r="A33" s="27" t="s">
        <v>39</v>
      </c>
      <c r="B33" s="16">
        <f>ROUND((-B9)*$G$3,2)</f>
        <v>-46780.8</v>
      </c>
      <c r="C33" s="16">
        <f aca="true" t="shared" si="9" ref="C33:N33">ROUND((-C9)*$G$3,2)</f>
        <v>-48879.6</v>
      </c>
      <c r="D33" s="16">
        <f t="shared" si="9"/>
        <v>-31930.8</v>
      </c>
      <c r="E33" s="16">
        <f t="shared" si="9"/>
        <v>-7915.6</v>
      </c>
      <c r="F33" s="16">
        <f t="shared" si="9"/>
        <v>-25709.2</v>
      </c>
      <c r="G33" s="16">
        <f t="shared" si="9"/>
        <v>-36229.6</v>
      </c>
      <c r="H33" s="16">
        <f t="shared" si="9"/>
        <v>-7246.8</v>
      </c>
      <c r="I33" s="16">
        <f t="shared" si="9"/>
        <v>-42543.6</v>
      </c>
      <c r="J33" s="16">
        <f t="shared" si="9"/>
        <v>-35296.8</v>
      </c>
      <c r="K33" s="16">
        <f t="shared" si="9"/>
        <v>-31900</v>
      </c>
      <c r="L33" s="16">
        <f t="shared" si="9"/>
        <v>-22316.8</v>
      </c>
      <c r="M33" s="16">
        <f t="shared" si="9"/>
        <v>-14806</v>
      </c>
      <c r="N33" s="16">
        <f t="shared" si="9"/>
        <v>-11888.8</v>
      </c>
      <c r="O33" s="30">
        <f aca="true" t="shared" si="10" ref="O33:O55">SUM(B33:N33)</f>
        <v>-363444.39999999997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-6997.03</v>
      </c>
      <c r="C34" s="29">
        <f aca="true" t="shared" si="11" ref="C34:O34">SUM(C35:C45)</f>
        <v>-5215.18</v>
      </c>
      <c r="D34" s="29">
        <f t="shared" si="11"/>
        <v>-5041.34</v>
      </c>
      <c r="E34" s="29">
        <f t="shared" si="11"/>
        <v>-1492.12</v>
      </c>
      <c r="F34" s="29">
        <f t="shared" si="11"/>
        <v>-4766.1</v>
      </c>
      <c r="G34" s="29">
        <f t="shared" si="11"/>
        <v>-6634.87</v>
      </c>
      <c r="H34" s="29">
        <f t="shared" si="11"/>
        <v>-1158.93</v>
      </c>
      <c r="I34" s="29">
        <f t="shared" si="11"/>
        <v>-4259.06</v>
      </c>
      <c r="J34" s="29">
        <f t="shared" si="11"/>
        <v>-4664.69</v>
      </c>
      <c r="K34" s="29">
        <f t="shared" si="11"/>
        <v>-725693.24</v>
      </c>
      <c r="L34" s="29">
        <f t="shared" si="11"/>
        <v>-671331.07</v>
      </c>
      <c r="M34" s="29">
        <f t="shared" si="11"/>
        <v>-2694.51</v>
      </c>
      <c r="N34" s="29">
        <f t="shared" si="11"/>
        <v>-1405.2</v>
      </c>
      <c r="O34" s="29">
        <f t="shared" si="11"/>
        <v>-1441353.34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-720000</v>
      </c>
      <c r="L41" s="31">
        <v>-666000</v>
      </c>
      <c r="M41" s="31">
        <v>0</v>
      </c>
      <c r="N41" s="31">
        <v>0</v>
      </c>
      <c r="O41" s="31">
        <f t="shared" si="10"/>
        <v>-1386000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-6997.03</v>
      </c>
      <c r="C43" s="31">
        <v>-5215.18</v>
      </c>
      <c r="D43" s="31">
        <v>-5041.34</v>
      </c>
      <c r="E43" s="31">
        <v>-1492.12</v>
      </c>
      <c r="F43" s="31">
        <v>-4766.1</v>
      </c>
      <c r="G43" s="31">
        <v>-6634.87</v>
      </c>
      <c r="H43" s="31">
        <v>-1158.93</v>
      </c>
      <c r="I43" s="31">
        <v>-4259.06</v>
      </c>
      <c r="J43" s="31">
        <v>-4664.69</v>
      </c>
      <c r="K43" s="31">
        <v>-5693.24</v>
      </c>
      <c r="L43" s="31">
        <v>-5331.07</v>
      </c>
      <c r="M43" s="31">
        <v>-2694.51</v>
      </c>
      <c r="N43" s="31">
        <v>-1405.2</v>
      </c>
      <c r="O43" s="31">
        <f>SUM(B43:N43)</f>
        <v>-55353.34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1025065.9600000001</v>
      </c>
      <c r="C53" s="34">
        <f aca="true" t="shared" si="13" ref="C53:N53">+C20+C31</f>
        <v>729252.84</v>
      </c>
      <c r="D53" s="34">
        <f t="shared" si="13"/>
        <v>729088.3300000001</v>
      </c>
      <c r="E53" s="34">
        <f t="shared" si="13"/>
        <v>215865.07000000004</v>
      </c>
      <c r="F53" s="34">
        <f t="shared" si="13"/>
        <v>691029.1299999999</v>
      </c>
      <c r="G53" s="34">
        <f t="shared" si="13"/>
        <v>964676.6499999999</v>
      </c>
      <c r="H53" s="34">
        <f t="shared" si="13"/>
        <v>168151.01</v>
      </c>
      <c r="I53" s="34">
        <f t="shared" si="13"/>
        <v>613468.98</v>
      </c>
      <c r="J53" s="34">
        <f t="shared" si="13"/>
        <v>666138.21</v>
      </c>
      <c r="K53" s="34">
        <f t="shared" si="13"/>
        <v>110971.95000000019</v>
      </c>
      <c r="L53" s="34">
        <f t="shared" si="13"/>
        <v>122414.36999999988</v>
      </c>
      <c r="M53" s="34">
        <f t="shared" si="13"/>
        <v>404629.76999999996</v>
      </c>
      <c r="N53" s="34">
        <f t="shared" si="13"/>
        <v>194604.71000000002</v>
      </c>
      <c r="O53" s="34">
        <f>SUM(B53:N53)</f>
        <v>6635356.979999999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1025065.96</v>
      </c>
      <c r="C59" s="42">
        <f t="shared" si="14"/>
        <v>729252.8400000001</v>
      </c>
      <c r="D59" s="42">
        <f t="shared" si="14"/>
        <v>729088.33</v>
      </c>
      <c r="E59" s="42">
        <f t="shared" si="14"/>
        <v>215865.07</v>
      </c>
      <c r="F59" s="42">
        <f t="shared" si="14"/>
        <v>691029.14</v>
      </c>
      <c r="G59" s="42">
        <f t="shared" si="14"/>
        <v>964676.65</v>
      </c>
      <c r="H59" s="42">
        <f t="shared" si="14"/>
        <v>168151.02</v>
      </c>
      <c r="I59" s="42">
        <f t="shared" si="14"/>
        <v>613468.99</v>
      </c>
      <c r="J59" s="42">
        <f t="shared" si="14"/>
        <v>666138.21</v>
      </c>
      <c r="K59" s="42">
        <f t="shared" si="14"/>
        <v>110971.95</v>
      </c>
      <c r="L59" s="42">
        <f t="shared" si="14"/>
        <v>122414.37</v>
      </c>
      <c r="M59" s="42">
        <f t="shared" si="14"/>
        <v>404629.77</v>
      </c>
      <c r="N59" s="42">
        <f t="shared" si="14"/>
        <v>194604.71</v>
      </c>
      <c r="O59" s="34">
        <f t="shared" si="14"/>
        <v>6635357.010000001</v>
      </c>
      <c r="Q59"/>
    </row>
    <row r="60" spans="1:18" ht="18.75" customHeight="1">
      <c r="A60" s="26" t="s">
        <v>54</v>
      </c>
      <c r="B60" s="42">
        <v>841555.35</v>
      </c>
      <c r="C60" s="42">
        <v>524618.78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1366174.13</v>
      </c>
      <c r="P60"/>
      <c r="Q60"/>
      <c r="R60" s="41"/>
    </row>
    <row r="61" spans="1:16" ht="18.75" customHeight="1">
      <c r="A61" s="26" t="s">
        <v>55</v>
      </c>
      <c r="B61" s="42">
        <v>183510.61</v>
      </c>
      <c r="C61" s="42">
        <v>204634.06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388144.67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729088.33</v>
      </c>
      <c r="E62" s="43">
        <v>0</v>
      </c>
      <c r="F62" s="43">
        <v>0</v>
      </c>
      <c r="G62" s="43">
        <v>0</v>
      </c>
      <c r="H62" s="42">
        <v>168151.02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897239.35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215865.07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215865.07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691029.14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691029.14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964676.65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964676.65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613468.99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613468.99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666138.21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666138.21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110971.95</v>
      </c>
      <c r="L68" s="29">
        <v>122414.37</v>
      </c>
      <c r="M68" s="43">
        <v>0</v>
      </c>
      <c r="N68" s="43">
        <v>0</v>
      </c>
      <c r="O68" s="34">
        <f t="shared" si="15"/>
        <v>233386.32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404629.77</v>
      </c>
      <c r="N69" s="43">
        <v>0</v>
      </c>
      <c r="O69" s="34">
        <f t="shared" si="15"/>
        <v>404629.77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194604.71</v>
      </c>
      <c r="O70" s="46">
        <f t="shared" si="15"/>
        <v>194604.71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5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49"/>
    </row>
    <row r="73" spans="2:15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  <c r="O73" s="51"/>
    </row>
    <row r="74" spans="2:14" ht="14.25">
      <c r="B74" s="48"/>
      <c r="C74" s="48"/>
      <c r="D74"/>
      <c r="E74"/>
      <c r="F74"/>
      <c r="G74"/>
      <c r="H74"/>
      <c r="I74"/>
      <c r="J74"/>
      <c r="K74"/>
      <c r="L74"/>
      <c r="N74" s="53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2023-03-31T17:05:53Z</dcterms:modified>
  <cp:category/>
  <cp:version/>
  <cp:contentType/>
  <cp:contentStatus/>
</cp:coreProperties>
</file>