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<sst xmlns="http://schemas.openxmlformats.org/spreadsheetml/2006/main" count="88" uniqueCount="85">
  <si>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</si>
  <si>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</si>
  <si>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</si>
  <si>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</si>
  <si>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</si>
  <si>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</si>
  <si>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</si>
  <si>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</si>
  <si>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</si>
  <si>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</si>
  <si>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</si>
  <si>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</si>
  <si>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</si>
  <si>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</si>
  <si>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</si>
  <si>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</si>
  <si>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</si>
  <si>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</si>
  <si>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</si>
  <si>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</si>
  <si>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</si>
  <si>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</si>
  <si>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</si>
  <si>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</si>
  <si>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</si>
  <si>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</si>
  <si>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</si>
  <si>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</si>
  <si>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</si>
  <si>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</si>
  <si>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</si>
  <si>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</si>
  <si>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</si>
  <si>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</si>
  <si>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</si>
  <si>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</si>
  <si>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</si>
  <si>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</si>
  <si>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</si>
  <si>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</si>
  <si>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</si>
  <si>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</si>
  <si>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</si>
  <si>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</si>
  <si>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</si>
  <si>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</si>
  <si>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</si>
  <si>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</si>
  <si>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</si>
  <si>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</si>
  <si>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</si>
  <si>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</si>
  <si>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</si>
  <si>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</si>
  <si>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</si>
  <si>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</si>
  <si>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</si>
  <si>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</si>
  <si>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</si>
  <si>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</si>
  <si>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</si>
  <si>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</si>
  <si>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</si>
  <si>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</si>
  <si>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</si>
  <si>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</si>
  <si>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</si>
  <si>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</si>
  <si>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</si>
  <si>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</si>
  <si>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</si>
  <si>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</si>
  <si>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</si>
  <si>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</si>
  <si>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</si>
  <si>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</si>
  <si>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</si>
  <si>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</si>
  <si>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</si>
  <si>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</si>
  <si>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</si>
  <si>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</si>
  <si>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</si>
  <si>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</si>
  <si>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22/03/23 - VENCIMENTO 29/03/23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</si>
</sst>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404319</v>
      </c>
      <c r="C7" s="9">
        <f t="shared" si="0"/>
        <v>283966</v>
      </c>
      <c r="D7" s="9">
        <f t="shared" si="0"/>
        <v>260659</v>
      </c>
      <c r="E7" s="9">
        <f t="shared" si="0"/>
        <v>68809</v>
      </c>
      <c r="F7" s="9">
        <f t="shared" si="0"/>
        <v>196503</v>
      </c>
      <c r="G7" s="9">
        <f t="shared" si="0"/>
        <v>389251</v>
      </c>
      <c r="H7" s="9">
        <f t="shared" si="0"/>
        <v>43605</v>
      </c>
      <c r="I7" s="9">
        <f t="shared" si="0"/>
        <v>288958</v>
      </c>
      <c r="J7" s="9">
        <f t="shared" si="0"/>
        <v>224658</v>
      </c>
      <c r="K7" s="9">
        <f t="shared" si="0"/>
        <v>359866</v>
      </c>
      <c r="L7" s="9">
        <f t="shared" si="0"/>
        <v>273007</v>
      </c>
      <c r="M7" s="9">
        <f t="shared" si="0"/>
        <v>135340</v>
      </c>
      <c r="N7" s="9">
        <f t="shared" si="0"/>
        <v>88179</v>
      </c>
      <c r="O7" s="9">
        <f t="shared" si="0"/>
        <v>3017120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11583</v>
      </c>
      <c r="C8" s="11">
        <f t="shared" si="1"/>
        <v>12149</v>
      </c>
      <c r="D8" s="11">
        <f t="shared" si="1"/>
        <v>7054</v>
      </c>
      <c r="E8" s="11">
        <f t="shared" si="1"/>
        <v>1781</v>
      </c>
      <c r="F8" s="11">
        <f t="shared" si="1"/>
        <v>5111</v>
      </c>
      <c r="G8" s="11">
        <f t="shared" si="1"/>
        <v>9639</v>
      </c>
      <c r="H8" s="11">
        <f t="shared" si="1"/>
        <v>1762</v>
      </c>
      <c r="I8" s="11">
        <f t="shared" si="1"/>
        <v>13709</v>
      </c>
      <c r="J8" s="11">
        <f t="shared" si="1"/>
        <v>9281</v>
      </c>
      <c r="K8" s="11">
        <f t="shared" si="1"/>
        <v>7401</v>
      </c>
      <c r="L8" s="11">
        <f t="shared" si="1"/>
        <v>5813</v>
      </c>
      <c r="M8" s="11">
        <f t="shared" si="1"/>
        <v>5033</v>
      </c>
      <c r="N8" s="11">
        <f t="shared" si="1"/>
        <v>3844</v>
      </c>
      <c r="O8" s="11">
        <f t="shared" si="1"/>
        <v>94160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11583</v>
      </c>
      <c r="C9" s="11">
        <v>12149</v>
      </c>
      <c r="D9" s="11">
        <v>7054</v>
      </c>
      <c r="E9" s="11">
        <v>1781</v>
      </c>
      <c r="F9" s="11">
        <v>5111</v>
      </c>
      <c r="G9" s="11">
        <v>9639</v>
      </c>
      <c r="H9" s="11">
        <v>1762</v>
      </c>
      <c r="I9" s="11">
        <v>13709</v>
      </c>
      <c r="J9" s="11">
        <v>9281</v>
      </c>
      <c r="K9" s="11">
        <v>7380</v>
      </c>
      <c r="L9" s="11">
        <v>5813</v>
      </c>
      <c r="M9" s="11">
        <v>5030</v>
      </c>
      <c r="N9" s="11">
        <v>3835</v>
      </c>
      <c r="O9" s="11">
        <f>SUM(B9:N9)</f>
        <v>94127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21</v>
      </c>
      <c r="L10" s="13">
        <v>0</v>
      </c>
      <c r="M10" s="13">
        <v>3</v>
      </c>
      <c r="N10" s="13">
        <v>9</v>
      </c>
      <c r="O10" s="11">
        <f>SUM(B10:N10)</f>
        <v>33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392736</v>
      </c>
      <c r="C11" s="13">
        <v>271817</v>
      </c>
      <c r="D11" s="13">
        <v>253605</v>
      </c>
      <c r="E11" s="13">
        <v>67028</v>
      </c>
      <c r="F11" s="13">
        <v>191392</v>
      </c>
      <c r="G11" s="13">
        <v>379612</v>
      </c>
      <c r="H11" s="13">
        <v>41843</v>
      </c>
      <c r="I11" s="13">
        <v>275249</v>
      </c>
      <c r="J11" s="13">
        <v>215377</v>
      </c>
      <c r="K11" s="13">
        <v>352465</v>
      </c>
      <c r="L11" s="13">
        <v>267194</v>
      </c>
      <c r="M11" s="13">
        <v>130307</v>
      </c>
      <c r="N11" s="13">
        <v>84335</v>
      </c>
      <c r="O11" s="11">
        <f>SUM(B11:N11)</f>
        <v>2922960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26500</v>
      </c>
      <c r="C12" s="13">
        <v>23832</v>
      </c>
      <c r="D12" s="13">
        <v>18849</v>
      </c>
      <c r="E12" s="13">
        <v>6611</v>
      </c>
      <c r="F12" s="13">
        <v>16991</v>
      </c>
      <c r="G12" s="13">
        <v>35623</v>
      </c>
      <c r="H12" s="13">
        <v>4195</v>
      </c>
      <c r="I12" s="13">
        <v>25119</v>
      </c>
      <c r="J12" s="13">
        <v>17816</v>
      </c>
      <c r="K12" s="13">
        <v>22816</v>
      </c>
      <c r="L12" s="13">
        <v>17540</v>
      </c>
      <c r="M12" s="13">
        <v>6312</v>
      </c>
      <c r="N12" s="13">
        <v>3485</v>
      </c>
      <c r="O12" s="11">
        <f>SUM(B12:N12)</f>
        <v>225689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366236</v>
      </c>
      <c r="C13" s="15">
        <f t="shared" si="2"/>
        <v>247985</v>
      </c>
      <c r="D13" s="15">
        <f t="shared" si="2"/>
        <v>234756</v>
      </c>
      <c r="E13" s="15">
        <f t="shared" si="2"/>
        <v>60417</v>
      </c>
      <c r="F13" s="15">
        <f t="shared" si="2"/>
        <v>174401</v>
      </c>
      <c r="G13" s="15">
        <f t="shared" si="2"/>
        <v>343989</v>
      </c>
      <c r="H13" s="15">
        <f t="shared" si="2"/>
        <v>37648</v>
      </c>
      <c r="I13" s="15">
        <f t="shared" si="2"/>
        <v>250130</v>
      </c>
      <c r="J13" s="15">
        <f t="shared" si="2"/>
        <v>197561</v>
      </c>
      <c r="K13" s="15">
        <f t="shared" si="2"/>
        <v>329649</v>
      </c>
      <c r="L13" s="15">
        <f t="shared" si="2"/>
        <v>249654</v>
      </c>
      <c r="M13" s="15">
        <f t="shared" si="2"/>
        <v>123995</v>
      </c>
      <c r="N13" s="15">
        <f t="shared" si="2"/>
        <v>80850</v>
      </c>
      <c r="O13" s="11">
        <f>SUM(B13:N13)</f>
        <v>2697271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1.162365156944636</v>
      </c>
      <c r="C18" s="19">
        <v>1.22512316393334</v>
      </c>
      <c r="D18" s="19">
        <v>1.288400137753257</v>
      </c>
      <c r="E18" s="19">
        <v>0.856744121548778</v>
      </c>
      <c r="F18" s="19">
        <v>1.617266900566655</v>
      </c>
      <c r="G18" s="19">
        <v>1.380501514626942</v>
      </c>
      <c r="H18" s="19">
        <v>1.598550461058693</v>
      </c>
      <c r="I18" s="19">
        <v>1.201304857211942</v>
      </c>
      <c r="J18" s="19">
        <v>1.279638463900912</v>
      </c>
      <c r="K18" s="19">
        <v>1.108564112663005</v>
      </c>
      <c r="L18" s="19">
        <v>1.188962372464085</v>
      </c>
      <c r="M18" s="19">
        <v>1.19594770403808</v>
      </c>
      <c r="N18" s="19">
        <v>1.060085761793257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1513559.31</v>
      </c>
      <c r="C20" s="24">
        <f t="shared" si="3"/>
        <v>1130404.56</v>
      </c>
      <c r="D20" s="24">
        <f t="shared" si="3"/>
        <v>958067.68</v>
      </c>
      <c r="E20" s="24">
        <f t="shared" si="3"/>
        <v>290970.51999999996</v>
      </c>
      <c r="F20" s="24">
        <f t="shared" si="3"/>
        <v>1039866.28</v>
      </c>
      <c r="G20" s="24">
        <f t="shared" si="3"/>
        <v>1471594.6600000001</v>
      </c>
      <c r="H20" s="24">
        <f t="shared" si="3"/>
        <v>252164.74</v>
      </c>
      <c r="I20" s="24">
        <f t="shared" si="3"/>
        <v>1139741.9900000002</v>
      </c>
      <c r="J20" s="24">
        <f t="shared" si="3"/>
        <v>932717.0499999999</v>
      </c>
      <c r="K20" s="24">
        <f t="shared" si="3"/>
        <v>1243559.4500000002</v>
      </c>
      <c r="L20" s="24">
        <f t="shared" si="3"/>
        <v>1156384.2499999998</v>
      </c>
      <c r="M20" s="24">
        <f t="shared" si="3"/>
        <v>667312.42</v>
      </c>
      <c r="N20" s="24">
        <f t="shared" si="3"/>
        <v>344892.60000000003</v>
      </c>
      <c r="O20" s="24">
        <f>O21+O22+O23+O24+O25+O26+O27+O28+O29</f>
        <v>12141235.509999998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1187242.31</v>
      </c>
      <c r="C21" s="28">
        <f t="shared" si="4"/>
        <v>861410.86</v>
      </c>
      <c r="D21" s="28">
        <f t="shared" si="4"/>
        <v>693457.2</v>
      </c>
      <c r="E21" s="28">
        <f t="shared" si="4"/>
        <v>312730.02</v>
      </c>
      <c r="F21" s="28">
        <f t="shared" si="4"/>
        <v>605936.65</v>
      </c>
      <c r="G21" s="28">
        <f t="shared" si="4"/>
        <v>987607.64</v>
      </c>
      <c r="H21" s="28">
        <f t="shared" si="4"/>
        <v>148540.43</v>
      </c>
      <c r="I21" s="28">
        <f t="shared" si="4"/>
        <v>870370.39</v>
      </c>
      <c r="J21" s="28">
        <f t="shared" si="4"/>
        <v>680623.88</v>
      </c>
      <c r="K21" s="28">
        <f t="shared" si="4"/>
        <v>1030548.26</v>
      </c>
      <c r="L21" s="28">
        <f t="shared" si="4"/>
        <v>890193.92</v>
      </c>
      <c r="M21" s="28">
        <f t="shared" si="4"/>
        <v>509230.28</v>
      </c>
      <c r="N21" s="28">
        <f t="shared" si="4"/>
        <v>299693.97</v>
      </c>
      <c r="O21" s="28">
        <f aca="true" t="shared" si="5" ref="O21:O29">SUM(B21:N21)</f>
        <v>9077585.809999999</v>
      </c>
    </row>
    <row r="22" spans="1:23" ht="18.75" customHeight="1">
      <c r="A22" s="26" t="s">
        <v>33</v>
      </c>
      <c r="B22" s="28">
        <f>IF(B18&lt;&gt;0,ROUND((B18-1)*B21,2),0)</f>
        <v>192766.78</v>
      </c>
      <c r="C22" s="28">
        <f aca="true" t="shared" si="6" ref="C22:N22">IF(C18&lt;&gt;0,ROUND((C18-1)*C21,2),0)</f>
        <v>193923.54</v>
      </c>
      <c r="D22" s="28">
        <f t="shared" si="6"/>
        <v>199993.15</v>
      </c>
      <c r="E22" s="28">
        <f t="shared" si="6"/>
        <v>-44800.41</v>
      </c>
      <c r="F22" s="28">
        <f t="shared" si="6"/>
        <v>374024.64</v>
      </c>
      <c r="G22" s="28">
        <f t="shared" si="6"/>
        <v>375786.2</v>
      </c>
      <c r="H22" s="28">
        <f t="shared" si="6"/>
        <v>88908.94</v>
      </c>
      <c r="I22" s="28">
        <f t="shared" si="6"/>
        <v>175209.79</v>
      </c>
      <c r="J22" s="28">
        <f t="shared" si="6"/>
        <v>190328.62</v>
      </c>
      <c r="K22" s="28">
        <f t="shared" si="6"/>
        <v>111880.56</v>
      </c>
      <c r="L22" s="28">
        <f t="shared" si="6"/>
        <v>168213.16</v>
      </c>
      <c r="M22" s="28">
        <f t="shared" si="6"/>
        <v>99782.5</v>
      </c>
      <c r="N22" s="28">
        <f t="shared" si="6"/>
        <v>18007.34</v>
      </c>
      <c r="O22" s="28">
        <f t="shared" si="5"/>
        <v>2144024.8099999996</v>
      </c>
      <c r="W22" s="51"/>
    </row>
    <row r="23" spans="1:15" ht="18.75" customHeight="1">
      <c r="A23" s="26" t="s">
        <v>34</v>
      </c>
      <c r="B23" s="28">
        <v>68379.14</v>
      </c>
      <c r="C23" s="28">
        <v>46119.71</v>
      </c>
      <c r="D23" s="28">
        <v>31722.49</v>
      </c>
      <c r="E23" s="28">
        <v>12156.5</v>
      </c>
      <c r="F23" s="28">
        <v>37180.58</v>
      </c>
      <c r="G23" s="28">
        <v>62808.4</v>
      </c>
      <c r="H23" s="28">
        <v>6343.49</v>
      </c>
      <c r="I23" s="28">
        <v>48135.69</v>
      </c>
      <c r="J23" s="28">
        <v>37743.38</v>
      </c>
      <c r="K23" s="28">
        <v>56876.34</v>
      </c>
      <c r="L23" s="28">
        <v>54010.78</v>
      </c>
      <c r="M23" s="28">
        <v>26694.72</v>
      </c>
      <c r="N23" s="28">
        <v>16465.31</v>
      </c>
      <c r="O23" s="28">
        <f t="shared" si="5"/>
        <v>504636.52999999997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68</v>
      </c>
      <c r="B26" s="28">
        <v>1091.58</v>
      </c>
      <c r="C26" s="28">
        <v>831.06</v>
      </c>
      <c r="D26" s="28">
        <v>695.59</v>
      </c>
      <c r="E26" s="28">
        <v>211.02</v>
      </c>
      <c r="F26" s="28">
        <v>760.72</v>
      </c>
      <c r="G26" s="28">
        <v>1073.35</v>
      </c>
      <c r="H26" s="28">
        <v>182.36</v>
      </c>
      <c r="I26" s="28">
        <v>825.85</v>
      </c>
      <c r="J26" s="28">
        <v>679.96</v>
      </c>
      <c r="K26" s="28">
        <v>904.01</v>
      </c>
      <c r="L26" s="28">
        <v>838.88</v>
      </c>
      <c r="M26" s="28">
        <v>479.36</v>
      </c>
      <c r="N26" s="28">
        <v>250.1</v>
      </c>
      <c r="O26" s="28">
        <f t="shared" si="5"/>
        <v>8823.84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954.67</v>
      </c>
      <c r="C27" s="28">
        <v>710.8</v>
      </c>
      <c r="D27" s="28">
        <v>623.39</v>
      </c>
      <c r="E27" s="28">
        <v>190.42</v>
      </c>
      <c r="F27" s="28">
        <v>627.32</v>
      </c>
      <c r="G27" s="28">
        <v>845.09</v>
      </c>
      <c r="H27" s="28">
        <v>156.5</v>
      </c>
      <c r="I27" s="28">
        <v>661.25</v>
      </c>
      <c r="J27" s="28">
        <v>632.56</v>
      </c>
      <c r="K27" s="28">
        <v>812.55</v>
      </c>
      <c r="L27" s="28">
        <v>721.19</v>
      </c>
      <c r="M27" s="28">
        <v>408.2</v>
      </c>
      <c r="N27" s="28">
        <v>213.89</v>
      </c>
      <c r="O27" s="28">
        <f t="shared" si="5"/>
        <v>7557.83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-57035.09</v>
      </c>
      <c r="C31" s="28">
        <f aca="true" t="shared" si="7" ref="C31:O31">+C32+C34+C47+C48+C49+C54-C55</f>
        <v>-58076.83</v>
      </c>
      <c r="D31" s="28">
        <f t="shared" si="7"/>
        <v>-34905.53</v>
      </c>
      <c r="E31" s="28">
        <f t="shared" si="7"/>
        <v>-9009.82</v>
      </c>
      <c r="F31" s="28">
        <f t="shared" si="7"/>
        <v>-26718.49</v>
      </c>
      <c r="G31" s="28">
        <f t="shared" si="7"/>
        <v>-48380.08</v>
      </c>
      <c r="H31" s="28">
        <f t="shared" si="7"/>
        <v>-8766.86</v>
      </c>
      <c r="I31" s="28">
        <f t="shared" si="7"/>
        <v>-64911.86</v>
      </c>
      <c r="J31" s="28">
        <f t="shared" si="7"/>
        <v>-44617.41</v>
      </c>
      <c r="K31" s="28">
        <f t="shared" si="7"/>
        <v>-37498.85</v>
      </c>
      <c r="L31" s="28">
        <f t="shared" si="7"/>
        <v>-30241.89</v>
      </c>
      <c r="M31" s="28">
        <f t="shared" si="7"/>
        <v>-24797.54</v>
      </c>
      <c r="N31" s="28">
        <f t="shared" si="7"/>
        <v>-18264.7</v>
      </c>
      <c r="O31" s="28">
        <f t="shared" si="7"/>
        <v>-463224.95</v>
      </c>
    </row>
    <row r="32" spans="1:15" ht="18.75" customHeight="1">
      <c r="A32" s="26" t="s">
        <v>38</v>
      </c>
      <c r="B32" s="29">
        <f>+B33</f>
        <v>-50965.2</v>
      </c>
      <c r="C32" s="29">
        <f>+C33</f>
        <v>-53455.6</v>
      </c>
      <c r="D32" s="29">
        <f aca="true" t="shared" si="8" ref="D32:O32">+D33</f>
        <v>-31037.6</v>
      </c>
      <c r="E32" s="29">
        <f t="shared" si="8"/>
        <v>-7836.4</v>
      </c>
      <c r="F32" s="29">
        <f t="shared" si="8"/>
        <v>-22488.4</v>
      </c>
      <c r="G32" s="29">
        <f t="shared" si="8"/>
        <v>-42411.6</v>
      </c>
      <c r="H32" s="29">
        <f t="shared" si="8"/>
        <v>-7752.8</v>
      </c>
      <c r="I32" s="29">
        <f t="shared" si="8"/>
        <v>-60319.6</v>
      </c>
      <c r="J32" s="29">
        <f t="shared" si="8"/>
        <v>-40836.4</v>
      </c>
      <c r="K32" s="29">
        <f t="shared" si="8"/>
        <v>-32472</v>
      </c>
      <c r="L32" s="29">
        <f t="shared" si="8"/>
        <v>-25577.2</v>
      </c>
      <c r="M32" s="29">
        <f t="shared" si="8"/>
        <v>-22132</v>
      </c>
      <c r="N32" s="29">
        <f t="shared" si="8"/>
        <v>-16874</v>
      </c>
      <c r="O32" s="29">
        <f t="shared" si="8"/>
        <v>-414158.8</v>
      </c>
    </row>
    <row r="33" spans="1:26" ht="18.75" customHeight="1">
      <c r="A33" s="27" t="s">
        <v>39</v>
      </c>
      <c r="B33" s="16">
        <f>ROUND((-B9)*$G$3,2)</f>
        <v>-50965.2</v>
      </c>
      <c r="C33" s="16">
        <f aca="true" t="shared" si="9" ref="C33:N33">ROUND((-C9)*$G$3,2)</f>
        <v>-53455.6</v>
      </c>
      <c r="D33" s="16">
        <f t="shared" si="9"/>
        <v>-31037.6</v>
      </c>
      <c r="E33" s="16">
        <f t="shared" si="9"/>
        <v>-7836.4</v>
      </c>
      <c r="F33" s="16">
        <f t="shared" si="9"/>
        <v>-22488.4</v>
      </c>
      <c r="G33" s="16">
        <f t="shared" si="9"/>
        <v>-42411.6</v>
      </c>
      <c r="H33" s="16">
        <f t="shared" si="9"/>
        <v>-7752.8</v>
      </c>
      <c r="I33" s="16">
        <f t="shared" si="9"/>
        <v>-60319.6</v>
      </c>
      <c r="J33" s="16">
        <f t="shared" si="9"/>
        <v>-40836.4</v>
      </c>
      <c r="K33" s="16">
        <f t="shared" si="9"/>
        <v>-32472</v>
      </c>
      <c r="L33" s="16">
        <f t="shared" si="9"/>
        <v>-25577.2</v>
      </c>
      <c r="M33" s="16">
        <f t="shared" si="9"/>
        <v>-22132</v>
      </c>
      <c r="N33" s="16">
        <f t="shared" si="9"/>
        <v>-16874</v>
      </c>
      <c r="O33" s="30">
        <f aca="true" t="shared" si="10" ref="O33:O55">SUM(B33:N33)</f>
        <v>-414158.8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-6069.89</v>
      </c>
      <c r="C34" s="29">
        <f aca="true" t="shared" si="11" ref="C34:O34">SUM(C35:C45)</f>
        <v>-4621.23</v>
      </c>
      <c r="D34" s="29">
        <f t="shared" si="11"/>
        <v>-3867.93</v>
      </c>
      <c r="E34" s="29">
        <f t="shared" si="11"/>
        <v>-1173.42</v>
      </c>
      <c r="F34" s="29">
        <f t="shared" si="11"/>
        <v>-4230.09</v>
      </c>
      <c r="G34" s="29">
        <f t="shared" si="11"/>
        <v>-5968.48</v>
      </c>
      <c r="H34" s="29">
        <f t="shared" si="11"/>
        <v>-1014.06</v>
      </c>
      <c r="I34" s="29">
        <f t="shared" si="11"/>
        <v>-4592.26</v>
      </c>
      <c r="J34" s="29">
        <f t="shared" si="11"/>
        <v>-3781.01</v>
      </c>
      <c r="K34" s="29">
        <f t="shared" si="11"/>
        <v>-5026.85</v>
      </c>
      <c r="L34" s="29">
        <f t="shared" si="11"/>
        <v>-4664.69</v>
      </c>
      <c r="M34" s="29">
        <f t="shared" si="11"/>
        <v>-2665.54</v>
      </c>
      <c r="N34" s="29">
        <f t="shared" si="11"/>
        <v>-1390.7</v>
      </c>
      <c r="O34" s="29">
        <f t="shared" si="11"/>
        <v>-49066.15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-6069.89</v>
      </c>
      <c r="C43" s="31">
        <v>-4621.23</v>
      </c>
      <c r="D43" s="31">
        <v>-3867.93</v>
      </c>
      <c r="E43" s="31">
        <v>-1173.42</v>
      </c>
      <c r="F43" s="31">
        <v>-4230.09</v>
      </c>
      <c r="G43" s="31">
        <v>-5968.48</v>
      </c>
      <c r="H43" s="31">
        <v>-1014.06</v>
      </c>
      <c r="I43" s="31">
        <v>-4592.26</v>
      </c>
      <c r="J43" s="31">
        <v>-3781.01</v>
      </c>
      <c r="K43" s="31">
        <v>-5026.85</v>
      </c>
      <c r="L43" s="31">
        <v>-4664.69</v>
      </c>
      <c r="M43" s="31">
        <v>-2665.54</v>
      </c>
      <c r="N43" s="31">
        <v>-1390.7</v>
      </c>
      <c r="O43" s="31">
        <f>SUM(B43:N43)</f>
        <v>-49066.15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1456524.22</v>
      </c>
      <c r="C53" s="34">
        <f aca="true" t="shared" si="13" ref="C53:N53">+C20+C31</f>
        <v>1072327.73</v>
      </c>
      <c r="D53" s="34">
        <f t="shared" si="13"/>
        <v>923162.15</v>
      </c>
      <c r="E53" s="34">
        <f t="shared" si="13"/>
        <v>281960.69999999995</v>
      </c>
      <c r="F53" s="34">
        <f t="shared" si="13"/>
        <v>1013147.79</v>
      </c>
      <c r="G53" s="34">
        <f t="shared" si="13"/>
        <v>1423214.58</v>
      </c>
      <c r="H53" s="34">
        <f t="shared" si="13"/>
        <v>243397.88</v>
      </c>
      <c r="I53" s="34">
        <f t="shared" si="13"/>
        <v>1074830.1300000001</v>
      </c>
      <c r="J53" s="34">
        <f t="shared" si="13"/>
        <v>888099.6399999999</v>
      </c>
      <c r="K53" s="34">
        <f t="shared" si="13"/>
        <v>1206060.6</v>
      </c>
      <c r="L53" s="34">
        <f t="shared" si="13"/>
        <v>1126142.3599999999</v>
      </c>
      <c r="M53" s="34">
        <f t="shared" si="13"/>
        <v>642514.88</v>
      </c>
      <c r="N53" s="34">
        <f t="shared" si="13"/>
        <v>326627.9</v>
      </c>
      <c r="O53" s="34">
        <f>SUM(B53:N53)</f>
        <v>11678010.56</v>
      </c>
      <c r="P53" s="41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1456524.23</v>
      </c>
      <c r="C59" s="42">
        <f t="shared" si="14"/>
        <v>1072327.73</v>
      </c>
      <c r="D59" s="42">
        <f t="shared" si="14"/>
        <v>923162.16</v>
      </c>
      <c r="E59" s="42">
        <f t="shared" si="14"/>
        <v>281960.7</v>
      </c>
      <c r="F59" s="42">
        <f t="shared" si="14"/>
        <v>1013147.79</v>
      </c>
      <c r="G59" s="42">
        <f t="shared" si="14"/>
        <v>1423214.58</v>
      </c>
      <c r="H59" s="42">
        <f t="shared" si="14"/>
        <v>243397.89</v>
      </c>
      <c r="I59" s="42">
        <f t="shared" si="14"/>
        <v>1074830.13</v>
      </c>
      <c r="J59" s="42">
        <f t="shared" si="14"/>
        <v>888099.63</v>
      </c>
      <c r="K59" s="42">
        <f t="shared" si="14"/>
        <v>1206060.6</v>
      </c>
      <c r="L59" s="42">
        <f t="shared" si="14"/>
        <v>1126142.36</v>
      </c>
      <c r="M59" s="42">
        <f t="shared" si="14"/>
        <v>642514.89</v>
      </c>
      <c r="N59" s="42">
        <f t="shared" si="14"/>
        <v>326627.9</v>
      </c>
      <c r="O59" s="34">
        <f t="shared" si="14"/>
        <v>11678010.590000002</v>
      </c>
      <c r="Q59"/>
    </row>
    <row r="60" spans="1:18" ht="18.75" customHeight="1">
      <c r="A60" s="26" t="s">
        <v>54</v>
      </c>
      <c r="B60" s="42">
        <v>1191036.55</v>
      </c>
      <c r="C60" s="42">
        <v>768201.95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1959238.5</v>
      </c>
      <c r="P60"/>
      <c r="Q60"/>
      <c r="R60" s="41"/>
    </row>
    <row r="61" spans="1:16" ht="18.75" customHeight="1">
      <c r="A61" s="26" t="s">
        <v>55</v>
      </c>
      <c r="B61" s="42">
        <v>265487.68</v>
      </c>
      <c r="C61" s="42">
        <v>304125.78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569613.46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923162.16</v>
      </c>
      <c r="E62" s="43">
        <v>0</v>
      </c>
      <c r="F62" s="43">
        <v>0</v>
      </c>
      <c r="G62" s="43">
        <v>0</v>
      </c>
      <c r="H62" s="42">
        <v>243397.89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1166560.05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281960.7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281960.7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1013147.79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1013147.79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1423214.58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1423214.58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1074830.13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1074830.13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888099.63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888099.63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1206060.6</v>
      </c>
      <c r="L68" s="29">
        <v>1126142.36</v>
      </c>
      <c r="M68" s="43">
        <v>0</v>
      </c>
      <c r="N68" s="43">
        <v>0</v>
      </c>
      <c r="O68" s="34">
        <f t="shared" si="15"/>
        <v>2332202.96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642514.89</v>
      </c>
      <c r="N69" s="43">
        <v>0</v>
      </c>
      <c r="O69" s="34">
        <f t="shared" si="15"/>
        <v>642514.89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326627.9</v>
      </c>
      <c r="O70" s="46">
        <f t="shared" si="15"/>
        <v>326627.9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2023-03-28T14:48:24Z</dcterms:modified>
  <cp:category/>
  <cp:version/>
  <cp:contentType/>
  <cp:contentStatus/>
</cp:coreProperties>
</file>