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<sst xmlns="http://schemas.openxmlformats.org/spreadsheetml/2006/main" count="89" uniqueCount="86">
  <si>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</si>
  <si>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</si>
  <si>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</si>
  <si>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</si>
  <si>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</si>
  <si>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</si>
  <si>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</si>
  <si>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</si>
  <si>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</si>
  <si>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</si>
  <si>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</si>
  <si>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</si>
  <si>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</si>
  <si>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</si>
  <si>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</si>
  <si>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</si>
  <si>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</si>
  <si>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</si>
  <si>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</si>
  <si>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</si>
  <si>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</si>
  <si>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</si>
  <si>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</si>
  <si>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</si>
  <si>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</si>
  <si>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</si>
  <si>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</si>
  <si>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</si>
  <si>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</si>
  <si>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</si>
  <si>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</si>
  <si>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</si>
  <si>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</si>
  <si>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</si>
  <si>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</si>
  <si>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</si>
  <si>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</si>
  <si>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</si>
  <si>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</si>
  <si>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</si>
  <si>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</si>
  <si>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</si>
  <si>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</si>
  <si>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</si>
  <si>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</si>
  <si>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</si>
  <si>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</si>
  <si>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</si>
  <si>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</si>
  <si>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</si>
  <si>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</si>
  <si>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</si>
  <si>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</si>
  <si>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</si>
  <si>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</si>
  <si>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</si>
  <si>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</si>
  <si>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</si>
  <si>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</si>
  <si>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</si>
  <si>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</si>
  <si>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</si>
  <si>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</si>
  <si>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</si>
  <si>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</si>
  <si>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</si>
  <si>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</si>
  <si>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</si>
  <si>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</si>
  <si>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</si>
  <si>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</si>
  <si>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</si>
  <si>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</si>
  <si>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</si>
  <si>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</si>
  <si>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</si>
  <si>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</si>
  <si>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</si>
  <si>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</si>
  <si>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</si>
  <si>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</si>
  <si>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</si>
  <si>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</si>
  <si>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20/03/23 - VENCIMENTO 27/03/23</t>
  </si>
  <si>
    <t>5.3. Revisão de Remuneração pelo Transporte Coletivo (1)</t>
  </si>
  <si>
    <t xml:space="preserve">          (1) Revisão mensal de passageiros transportados, fator de transição e ar-condicionado, fev/23. Total de 686.476 passageiros revisão.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</si>
</sst>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84023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381001</v>
      </c>
      <c r="C7" s="9">
        <f t="shared" si="0"/>
        <v>270090</v>
      </c>
      <c r="D7" s="9">
        <f t="shared" si="0"/>
        <v>254728</v>
      </c>
      <c r="E7" s="9">
        <f t="shared" si="0"/>
        <v>69107</v>
      </c>
      <c r="F7" s="9">
        <f t="shared" si="0"/>
        <v>211575</v>
      </c>
      <c r="G7" s="9">
        <f t="shared" si="0"/>
        <v>371774</v>
      </c>
      <c r="H7" s="9">
        <f t="shared" si="0"/>
        <v>40468</v>
      </c>
      <c r="I7" s="9">
        <f t="shared" si="0"/>
        <v>241077</v>
      </c>
      <c r="J7" s="9">
        <f t="shared" si="0"/>
        <v>217951</v>
      </c>
      <c r="K7" s="9">
        <f t="shared" si="0"/>
        <v>342217</v>
      </c>
      <c r="L7" s="9">
        <f t="shared" si="0"/>
        <v>256712</v>
      </c>
      <c r="M7" s="9">
        <f t="shared" si="0"/>
        <v>128378</v>
      </c>
      <c r="N7" s="9">
        <f t="shared" si="0"/>
        <v>82514</v>
      </c>
      <c r="O7" s="9">
        <f t="shared" si="0"/>
        <v>2867592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12269</v>
      </c>
      <c r="C8" s="11">
        <f t="shared" si="1"/>
        <v>12781</v>
      </c>
      <c r="D8" s="11">
        <f t="shared" si="1"/>
        <v>8321</v>
      </c>
      <c r="E8" s="11">
        <f t="shared" si="1"/>
        <v>2074</v>
      </c>
      <c r="F8" s="11">
        <f t="shared" si="1"/>
        <v>6599</v>
      </c>
      <c r="G8" s="11">
        <f t="shared" si="1"/>
        <v>10587</v>
      </c>
      <c r="H8" s="11">
        <f t="shared" si="1"/>
        <v>1962</v>
      </c>
      <c r="I8" s="11">
        <f t="shared" si="1"/>
        <v>12393</v>
      </c>
      <c r="J8" s="11">
        <f t="shared" si="1"/>
        <v>9769</v>
      </c>
      <c r="K8" s="11">
        <f t="shared" si="1"/>
        <v>7915</v>
      </c>
      <c r="L8" s="11">
        <f t="shared" si="1"/>
        <v>6105</v>
      </c>
      <c r="M8" s="11">
        <f t="shared" si="1"/>
        <v>5082</v>
      </c>
      <c r="N8" s="11">
        <f t="shared" si="1"/>
        <v>3934</v>
      </c>
      <c r="O8" s="11">
        <f t="shared" si="1"/>
        <v>99791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12269</v>
      </c>
      <c r="C9" s="11">
        <v>12781</v>
      </c>
      <c r="D9" s="11">
        <v>8321</v>
      </c>
      <c r="E9" s="11">
        <v>2074</v>
      </c>
      <c r="F9" s="11">
        <v>6599</v>
      </c>
      <c r="G9" s="11">
        <v>10587</v>
      </c>
      <c r="H9" s="11">
        <v>1962</v>
      </c>
      <c r="I9" s="11">
        <v>12393</v>
      </c>
      <c r="J9" s="11">
        <v>9769</v>
      </c>
      <c r="K9" s="11">
        <v>7895</v>
      </c>
      <c r="L9" s="11">
        <v>6105</v>
      </c>
      <c r="M9" s="11">
        <v>5078</v>
      </c>
      <c r="N9" s="11">
        <v>3924</v>
      </c>
      <c r="O9" s="11">
        <f>SUM(B9:N9)</f>
        <v>99757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20</v>
      </c>
      <c r="L10" s="13">
        <v>0</v>
      </c>
      <c r="M10" s="13">
        <v>4</v>
      </c>
      <c r="N10" s="13">
        <v>10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368732</v>
      </c>
      <c r="C11" s="13">
        <v>257309</v>
      </c>
      <c r="D11" s="13">
        <v>246407</v>
      </c>
      <c r="E11" s="13">
        <v>67033</v>
      </c>
      <c r="F11" s="13">
        <v>204976</v>
      </c>
      <c r="G11" s="13">
        <v>361187</v>
      </c>
      <c r="H11" s="13">
        <v>38506</v>
      </c>
      <c r="I11" s="13">
        <v>228684</v>
      </c>
      <c r="J11" s="13">
        <v>208182</v>
      </c>
      <c r="K11" s="13">
        <v>334302</v>
      </c>
      <c r="L11" s="13">
        <v>250607</v>
      </c>
      <c r="M11" s="13">
        <v>123296</v>
      </c>
      <c r="N11" s="13">
        <v>78580</v>
      </c>
      <c r="O11" s="11">
        <f>SUM(B11:N11)</f>
        <v>2767801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23975</v>
      </c>
      <c r="C12" s="13">
        <v>22081</v>
      </c>
      <c r="D12" s="13">
        <v>17322</v>
      </c>
      <c r="E12" s="13">
        <v>6614</v>
      </c>
      <c r="F12" s="13">
        <v>17617</v>
      </c>
      <c r="G12" s="13">
        <v>33783</v>
      </c>
      <c r="H12" s="13">
        <v>3879</v>
      </c>
      <c r="I12" s="13">
        <v>20721</v>
      </c>
      <c r="J12" s="13">
        <v>16914</v>
      </c>
      <c r="K12" s="13">
        <v>21277</v>
      </c>
      <c r="L12" s="13">
        <v>16322</v>
      </c>
      <c r="M12" s="13">
        <v>5866</v>
      </c>
      <c r="N12" s="13">
        <v>3204</v>
      </c>
      <c r="O12" s="11">
        <f>SUM(B12:N12)</f>
        <v>209575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344757</v>
      </c>
      <c r="C13" s="15">
        <f t="shared" si="2"/>
        <v>235228</v>
      </c>
      <c r="D13" s="15">
        <f t="shared" si="2"/>
        <v>229085</v>
      </c>
      <c r="E13" s="15">
        <f t="shared" si="2"/>
        <v>60419</v>
      </c>
      <c r="F13" s="15">
        <f t="shared" si="2"/>
        <v>187359</v>
      </c>
      <c r="G13" s="15">
        <f t="shared" si="2"/>
        <v>327404</v>
      </c>
      <c r="H13" s="15">
        <f t="shared" si="2"/>
        <v>34627</v>
      </c>
      <c r="I13" s="15">
        <f t="shared" si="2"/>
        <v>207963</v>
      </c>
      <c r="J13" s="15">
        <f t="shared" si="2"/>
        <v>191268</v>
      </c>
      <c r="K13" s="15">
        <f t="shared" si="2"/>
        <v>313025</v>
      </c>
      <c r="L13" s="15">
        <f t="shared" si="2"/>
        <v>234285</v>
      </c>
      <c r="M13" s="15">
        <f t="shared" si="2"/>
        <v>117430</v>
      </c>
      <c r="N13" s="15">
        <f t="shared" si="2"/>
        <v>75376</v>
      </c>
      <c r="O13" s="11">
        <f>SUM(B13:N13)</f>
        <v>2558226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1.206352166727823</v>
      </c>
      <c r="C18" s="19">
        <v>1.282525554287139</v>
      </c>
      <c r="D18" s="19">
        <v>1.307734656556955</v>
      </c>
      <c r="E18" s="19">
        <v>0.859541226564102</v>
      </c>
      <c r="F18" s="19">
        <v>1.50215466791009</v>
      </c>
      <c r="G18" s="19">
        <v>1.428660862500622</v>
      </c>
      <c r="H18" s="19">
        <v>1.656424808485807</v>
      </c>
      <c r="I18" s="19">
        <v>1.398184286423071</v>
      </c>
      <c r="J18" s="19">
        <v>1.310535209861637</v>
      </c>
      <c r="K18" s="19">
        <v>1.144243467743799</v>
      </c>
      <c r="L18" s="19">
        <v>1.231799981688884</v>
      </c>
      <c r="M18" s="19">
        <v>1.237888679836521</v>
      </c>
      <c r="N18" s="19">
        <v>1.121433797059622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1480811.57</v>
      </c>
      <c r="C20" s="24">
        <f t="shared" si="3"/>
        <v>1126148.2400000002</v>
      </c>
      <c r="D20" s="24">
        <f t="shared" si="3"/>
        <v>949849.5000000001</v>
      </c>
      <c r="E20" s="24">
        <f t="shared" si="3"/>
        <v>293280.99999999994</v>
      </c>
      <c r="F20" s="24">
        <f t="shared" si="3"/>
        <v>1039118.2700000001</v>
      </c>
      <c r="G20" s="24">
        <f t="shared" si="3"/>
        <v>1455094.8100000003</v>
      </c>
      <c r="H20" s="24">
        <f t="shared" si="3"/>
        <v>242419.29</v>
      </c>
      <c r="I20" s="24">
        <f t="shared" si="3"/>
        <v>1109541.74</v>
      </c>
      <c r="J20" s="24">
        <f t="shared" si="3"/>
        <v>927374.74</v>
      </c>
      <c r="K20" s="24">
        <f t="shared" si="3"/>
        <v>1219977.0899999999</v>
      </c>
      <c r="L20" s="24">
        <f t="shared" si="3"/>
        <v>1126358.5199999998</v>
      </c>
      <c r="M20" s="24">
        <f t="shared" si="3"/>
        <v>656291.91</v>
      </c>
      <c r="N20" s="24">
        <f t="shared" si="3"/>
        <v>341508.3400000001</v>
      </c>
      <c r="O20" s="24">
        <f>O21+O22+O23+O24+O25+O26+O27+O28+O29</f>
        <v>11967775.020000001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1118771.34</v>
      </c>
      <c r="C21" s="28">
        <f t="shared" si="4"/>
        <v>819318.02</v>
      </c>
      <c r="D21" s="28">
        <f t="shared" si="4"/>
        <v>677678.37</v>
      </c>
      <c r="E21" s="28">
        <f t="shared" si="4"/>
        <v>314084.4</v>
      </c>
      <c r="F21" s="28">
        <f t="shared" si="4"/>
        <v>652412.67</v>
      </c>
      <c r="G21" s="28">
        <f t="shared" si="4"/>
        <v>943264.99</v>
      </c>
      <c r="H21" s="28">
        <f t="shared" si="4"/>
        <v>137854.24</v>
      </c>
      <c r="I21" s="28">
        <f t="shared" si="4"/>
        <v>726148.03</v>
      </c>
      <c r="J21" s="28">
        <f t="shared" si="4"/>
        <v>660304.35</v>
      </c>
      <c r="K21" s="28">
        <f t="shared" si="4"/>
        <v>980006.82</v>
      </c>
      <c r="L21" s="28">
        <f t="shared" si="4"/>
        <v>837060.82</v>
      </c>
      <c r="M21" s="28">
        <f t="shared" si="4"/>
        <v>483035.06</v>
      </c>
      <c r="N21" s="28">
        <f t="shared" si="4"/>
        <v>280440.33</v>
      </c>
      <c r="O21" s="28">
        <f aca="true" t="shared" si="5" ref="O21:O29">SUM(B21:N21)</f>
        <v>8630379.44</v>
      </c>
    </row>
    <row r="22" spans="1:23" ht="18.75" customHeight="1">
      <c r="A22" s="26" t="s">
        <v>33</v>
      </c>
      <c r="B22" s="28">
        <f>IF(B18&lt;&gt;0,ROUND((B18-1)*B21,2),0)</f>
        <v>230860.89</v>
      </c>
      <c r="C22" s="28">
        <f aca="true" t="shared" si="6" ref="C22:N22">IF(C18&lt;&gt;0,ROUND((C18-1)*C21,2),0)</f>
        <v>231478.28</v>
      </c>
      <c r="D22" s="28">
        <f t="shared" si="6"/>
        <v>208545.12</v>
      </c>
      <c r="E22" s="28">
        <f t="shared" si="6"/>
        <v>-44115.91</v>
      </c>
      <c r="F22" s="28">
        <f t="shared" si="6"/>
        <v>327612.07</v>
      </c>
      <c r="G22" s="28">
        <f t="shared" si="6"/>
        <v>404340.78</v>
      </c>
      <c r="H22" s="28">
        <f t="shared" si="6"/>
        <v>90490.94</v>
      </c>
      <c r="I22" s="28">
        <f t="shared" si="6"/>
        <v>289140.74</v>
      </c>
      <c r="J22" s="28">
        <f t="shared" si="6"/>
        <v>205047.75</v>
      </c>
      <c r="K22" s="28">
        <f t="shared" si="6"/>
        <v>141359.58</v>
      </c>
      <c r="L22" s="28">
        <f t="shared" si="6"/>
        <v>194030.68</v>
      </c>
      <c r="M22" s="28">
        <f t="shared" si="6"/>
        <v>114908.57</v>
      </c>
      <c r="N22" s="28">
        <f t="shared" si="6"/>
        <v>34054.93</v>
      </c>
      <c r="O22" s="28">
        <f t="shared" si="5"/>
        <v>2427754.42</v>
      </c>
      <c r="W22" s="51"/>
    </row>
    <row r="23" spans="1:15" ht="18.75" customHeight="1">
      <c r="A23" s="26" t="s">
        <v>34</v>
      </c>
      <c r="B23" s="28">
        <v>66021.28</v>
      </c>
      <c r="C23" s="28">
        <v>46396.28</v>
      </c>
      <c r="D23" s="28">
        <v>30728.56</v>
      </c>
      <c r="E23" s="28">
        <v>12422.89</v>
      </c>
      <c r="F23" s="28">
        <v>36361.3</v>
      </c>
      <c r="G23" s="28">
        <v>62096.6</v>
      </c>
      <c r="H23" s="28">
        <v>5707.44</v>
      </c>
      <c r="I23" s="28">
        <v>48242.48</v>
      </c>
      <c r="J23" s="28">
        <v>37996.26</v>
      </c>
      <c r="K23" s="28">
        <v>54364.26</v>
      </c>
      <c r="L23" s="28">
        <v>51316.26</v>
      </c>
      <c r="M23" s="28">
        <v>26745.97</v>
      </c>
      <c r="N23" s="28">
        <v>16289.71</v>
      </c>
      <c r="O23" s="28">
        <f t="shared" si="5"/>
        <v>494689.2900000001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67</v>
      </c>
      <c r="B26" s="28">
        <v>1078.56</v>
      </c>
      <c r="C26" s="28">
        <v>836.27</v>
      </c>
      <c r="D26" s="28">
        <v>698.2</v>
      </c>
      <c r="E26" s="28">
        <v>216.23</v>
      </c>
      <c r="F26" s="28">
        <v>768.54</v>
      </c>
      <c r="G26" s="28">
        <v>1073.35</v>
      </c>
      <c r="H26" s="28">
        <v>177.15</v>
      </c>
      <c r="I26" s="28">
        <v>810.22</v>
      </c>
      <c r="J26" s="28">
        <v>685.17</v>
      </c>
      <c r="K26" s="28">
        <v>896.19</v>
      </c>
      <c r="L26" s="28">
        <v>823.25</v>
      </c>
      <c r="M26" s="28">
        <v>476.75</v>
      </c>
      <c r="N26" s="28">
        <v>247.49</v>
      </c>
      <c r="O26" s="28">
        <f t="shared" si="5"/>
        <v>8787.369999999999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845.11</v>
      </c>
      <c r="H27" s="28">
        <v>156.5</v>
      </c>
      <c r="I27" s="28">
        <v>661.25</v>
      </c>
      <c r="J27" s="28">
        <v>632.56</v>
      </c>
      <c r="K27" s="28">
        <v>812.51</v>
      </c>
      <c r="L27" s="28">
        <v>721.19</v>
      </c>
      <c r="M27" s="28">
        <v>408.2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-22857.799999999996</v>
      </c>
      <c r="C31" s="28">
        <f aca="true" t="shared" si="7" ref="C31:O31">+C32+C34+C47+C48+C49+C54-C55</f>
        <v>-33152.72</v>
      </c>
      <c r="D31" s="28">
        <f t="shared" si="7"/>
        <v>-19494.739999999998</v>
      </c>
      <c r="E31" s="28">
        <f t="shared" si="7"/>
        <v>14000.590000000002</v>
      </c>
      <c r="F31" s="28">
        <f t="shared" si="7"/>
        <v>23660.379999999997</v>
      </c>
      <c r="G31" s="28">
        <f t="shared" si="7"/>
        <v>-22664.18</v>
      </c>
      <c r="H31" s="28">
        <f t="shared" si="7"/>
        <v>2406.49</v>
      </c>
      <c r="I31" s="28">
        <f t="shared" si="7"/>
        <v>-57973.84999999999</v>
      </c>
      <c r="J31" s="28">
        <f t="shared" si="7"/>
        <v>-20341.31</v>
      </c>
      <c r="K31" s="28">
        <f t="shared" si="7"/>
        <v>4467.879999999997</v>
      </c>
      <c r="L31" s="28">
        <f t="shared" si="7"/>
        <v>8282.329999999998</v>
      </c>
      <c r="M31" s="28">
        <f t="shared" si="7"/>
        <v>-7923.889999999999</v>
      </c>
      <c r="N31" s="28">
        <f t="shared" si="7"/>
        <v>-11918.34</v>
      </c>
      <c r="O31" s="28">
        <f t="shared" si="7"/>
        <v>-143509.16000000003</v>
      </c>
    </row>
    <row r="32" spans="1:15" ht="18.75" customHeight="1">
      <c r="A32" s="26" t="s">
        <v>38</v>
      </c>
      <c r="B32" s="29">
        <f>+B33</f>
        <v>-53983.6</v>
      </c>
      <c r="C32" s="29">
        <f>+C33</f>
        <v>-56236.4</v>
      </c>
      <c r="D32" s="29">
        <f aca="true" t="shared" si="8" ref="D32:O32">+D33</f>
        <v>-36612.4</v>
      </c>
      <c r="E32" s="29">
        <f t="shared" si="8"/>
        <v>-9125.6</v>
      </c>
      <c r="F32" s="29">
        <f t="shared" si="8"/>
        <v>-29035.6</v>
      </c>
      <c r="G32" s="29">
        <f t="shared" si="8"/>
        <v>-46582.8</v>
      </c>
      <c r="H32" s="29">
        <f t="shared" si="8"/>
        <v>-8632.8</v>
      </c>
      <c r="I32" s="29">
        <f t="shared" si="8"/>
        <v>-54529.2</v>
      </c>
      <c r="J32" s="29">
        <f t="shared" si="8"/>
        <v>-42983.6</v>
      </c>
      <c r="K32" s="29">
        <f t="shared" si="8"/>
        <v>-34738</v>
      </c>
      <c r="L32" s="29">
        <f t="shared" si="8"/>
        <v>-26862</v>
      </c>
      <c r="M32" s="29">
        <f t="shared" si="8"/>
        <v>-22343.2</v>
      </c>
      <c r="N32" s="29">
        <f t="shared" si="8"/>
        <v>-17265.6</v>
      </c>
      <c r="O32" s="29">
        <f t="shared" si="8"/>
        <v>-438930.8</v>
      </c>
    </row>
    <row r="33" spans="1:26" ht="18.75" customHeight="1">
      <c r="A33" s="27" t="s">
        <v>39</v>
      </c>
      <c r="B33" s="16">
        <f>ROUND((-B9)*$G$3,2)</f>
        <v>-53983.6</v>
      </c>
      <c r="C33" s="16">
        <f aca="true" t="shared" si="9" ref="C33:N33">ROUND((-C9)*$G$3,2)</f>
        <v>-56236.4</v>
      </c>
      <c r="D33" s="16">
        <f t="shared" si="9"/>
        <v>-36612.4</v>
      </c>
      <c r="E33" s="16">
        <f t="shared" si="9"/>
        <v>-9125.6</v>
      </c>
      <c r="F33" s="16">
        <f t="shared" si="9"/>
        <v>-29035.6</v>
      </c>
      <c r="G33" s="16">
        <f t="shared" si="9"/>
        <v>-46582.8</v>
      </c>
      <c r="H33" s="16">
        <f t="shared" si="9"/>
        <v>-8632.8</v>
      </c>
      <c r="I33" s="16">
        <f t="shared" si="9"/>
        <v>-54529.2</v>
      </c>
      <c r="J33" s="16">
        <f t="shared" si="9"/>
        <v>-42983.6</v>
      </c>
      <c r="K33" s="16">
        <f t="shared" si="9"/>
        <v>-34738</v>
      </c>
      <c r="L33" s="16">
        <f t="shared" si="9"/>
        <v>-26862</v>
      </c>
      <c r="M33" s="16">
        <f t="shared" si="9"/>
        <v>-22343.2</v>
      </c>
      <c r="N33" s="16">
        <f t="shared" si="9"/>
        <v>-17265.6</v>
      </c>
      <c r="O33" s="30">
        <f aca="true" t="shared" si="10" ref="O33:O55">SUM(B33:N33)</f>
        <v>-438930.8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-5997.46</v>
      </c>
      <c r="C34" s="29">
        <f aca="true" t="shared" si="11" ref="C34:O34">SUM(C35:C45)</f>
        <v>-4650.2</v>
      </c>
      <c r="D34" s="29">
        <f t="shared" si="11"/>
        <v>-3882.41</v>
      </c>
      <c r="E34" s="29">
        <f t="shared" si="11"/>
        <v>-1202.39</v>
      </c>
      <c r="F34" s="29">
        <f t="shared" si="11"/>
        <v>-4273.55</v>
      </c>
      <c r="G34" s="29">
        <f t="shared" si="11"/>
        <v>-5968.48</v>
      </c>
      <c r="H34" s="29">
        <f t="shared" si="11"/>
        <v>-985.09</v>
      </c>
      <c r="I34" s="29">
        <f t="shared" si="11"/>
        <v>-4505.34</v>
      </c>
      <c r="J34" s="29">
        <f t="shared" si="11"/>
        <v>-3809.98</v>
      </c>
      <c r="K34" s="29">
        <f t="shared" si="11"/>
        <v>-4983.39</v>
      </c>
      <c r="L34" s="29">
        <f t="shared" si="11"/>
        <v>-4577.77</v>
      </c>
      <c r="M34" s="29">
        <f t="shared" si="11"/>
        <v>-2651.05</v>
      </c>
      <c r="N34" s="29">
        <f t="shared" si="11"/>
        <v>-1376.22</v>
      </c>
      <c r="O34" s="29">
        <f t="shared" si="11"/>
        <v>-48863.33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-5997.46</v>
      </c>
      <c r="C43" s="31">
        <v>-4650.2</v>
      </c>
      <c r="D43" s="31">
        <v>-3882.41</v>
      </c>
      <c r="E43" s="31">
        <v>-1202.39</v>
      </c>
      <c r="F43" s="31">
        <v>-4273.55</v>
      </c>
      <c r="G43" s="31">
        <v>-5968.48</v>
      </c>
      <c r="H43" s="31">
        <v>-985.09</v>
      </c>
      <c r="I43" s="31">
        <v>-4505.34</v>
      </c>
      <c r="J43" s="31">
        <v>-3809.98</v>
      </c>
      <c r="K43" s="31">
        <v>-4983.39</v>
      </c>
      <c r="L43" s="31">
        <v>-4577.77</v>
      </c>
      <c r="M43" s="31">
        <v>-2651.05</v>
      </c>
      <c r="N43" s="31">
        <v>-1376.22</v>
      </c>
      <c r="O43" s="31">
        <f>SUM(B43:N43)</f>
        <v>-48863.33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37123.26</v>
      </c>
      <c r="C47" s="33">
        <v>27733.88</v>
      </c>
      <c r="D47" s="33">
        <v>21000.07</v>
      </c>
      <c r="E47" s="33">
        <v>24328.58</v>
      </c>
      <c r="F47" s="33">
        <v>56969.53</v>
      </c>
      <c r="G47" s="33">
        <v>29887.1</v>
      </c>
      <c r="H47" s="33">
        <v>12024.38</v>
      </c>
      <c r="I47" s="33">
        <v>1060.69</v>
      </c>
      <c r="J47" s="33">
        <v>26452.27</v>
      </c>
      <c r="K47" s="33">
        <v>44189.27</v>
      </c>
      <c r="L47" s="33">
        <v>39722.1</v>
      </c>
      <c r="M47" s="33">
        <v>17070.36</v>
      </c>
      <c r="N47" s="33">
        <v>6723.48</v>
      </c>
      <c r="O47" s="31">
        <f t="shared" si="10"/>
        <v>344284.97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1457953.77</v>
      </c>
      <c r="C53" s="34">
        <f aca="true" t="shared" si="13" ref="C53:N53">+C20+C31</f>
        <v>1092995.5200000003</v>
      </c>
      <c r="D53" s="34">
        <f t="shared" si="13"/>
        <v>930354.7600000001</v>
      </c>
      <c r="E53" s="34">
        <f t="shared" si="13"/>
        <v>307281.58999999997</v>
      </c>
      <c r="F53" s="34">
        <f t="shared" si="13"/>
        <v>1062778.6500000001</v>
      </c>
      <c r="G53" s="34">
        <f t="shared" si="13"/>
        <v>1432430.6300000004</v>
      </c>
      <c r="H53" s="34">
        <f t="shared" si="13"/>
        <v>244825.78</v>
      </c>
      <c r="I53" s="34">
        <f t="shared" si="13"/>
        <v>1051567.89</v>
      </c>
      <c r="J53" s="34">
        <f t="shared" si="13"/>
        <v>907033.4299999999</v>
      </c>
      <c r="K53" s="34">
        <f t="shared" si="13"/>
        <v>1224444.9699999997</v>
      </c>
      <c r="L53" s="34">
        <f t="shared" si="13"/>
        <v>1134640.8499999999</v>
      </c>
      <c r="M53" s="34">
        <f t="shared" si="13"/>
        <v>648368.02</v>
      </c>
      <c r="N53" s="34">
        <f t="shared" si="13"/>
        <v>329590.00000000006</v>
      </c>
      <c r="O53" s="34">
        <f>SUM(B53:N53)</f>
        <v>11824265.859999998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1457953.77</v>
      </c>
      <c r="C59" s="42">
        <f t="shared" si="14"/>
        <v>1092995.51</v>
      </c>
      <c r="D59" s="42">
        <f t="shared" si="14"/>
        <v>930354.76</v>
      </c>
      <c r="E59" s="42">
        <f t="shared" si="14"/>
        <v>307281.59</v>
      </c>
      <c r="F59" s="42">
        <f t="shared" si="14"/>
        <v>1062778.65</v>
      </c>
      <c r="G59" s="42">
        <f t="shared" si="14"/>
        <v>1432430.64</v>
      </c>
      <c r="H59" s="42">
        <f t="shared" si="14"/>
        <v>244825.79</v>
      </c>
      <c r="I59" s="42">
        <f t="shared" si="14"/>
        <v>1051567.89</v>
      </c>
      <c r="J59" s="42">
        <f t="shared" si="14"/>
        <v>907033.43</v>
      </c>
      <c r="K59" s="42">
        <f t="shared" si="14"/>
        <v>1224444.97</v>
      </c>
      <c r="L59" s="42">
        <f t="shared" si="14"/>
        <v>1134640.85</v>
      </c>
      <c r="M59" s="42">
        <f t="shared" si="14"/>
        <v>648368.03</v>
      </c>
      <c r="N59" s="42">
        <f t="shared" si="14"/>
        <v>329590.01</v>
      </c>
      <c r="O59" s="34">
        <f t="shared" si="14"/>
        <v>11824265.889999999</v>
      </c>
      <c r="Q59"/>
    </row>
    <row r="60" spans="1:18" ht="18.75" customHeight="1">
      <c r="A60" s="26" t="s">
        <v>53</v>
      </c>
      <c r="B60" s="42">
        <v>1192194.47</v>
      </c>
      <c r="C60" s="42">
        <v>782876.08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1975070.5499999998</v>
      </c>
      <c r="P60"/>
      <c r="Q60"/>
      <c r="R60" s="41"/>
    </row>
    <row r="61" spans="1:16" ht="18.75" customHeight="1">
      <c r="A61" s="26" t="s">
        <v>54</v>
      </c>
      <c r="B61" s="42">
        <v>265759.3</v>
      </c>
      <c r="C61" s="42">
        <v>310119.43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575878.73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930354.76</v>
      </c>
      <c r="E62" s="43">
        <v>0</v>
      </c>
      <c r="F62" s="43">
        <v>0</v>
      </c>
      <c r="G62" s="43">
        <v>0</v>
      </c>
      <c r="H62" s="42">
        <v>244825.79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1175180.55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307281.59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307281.59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1062778.65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1062778.65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1432430.64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1432430.64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1051567.89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1051567.89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907033.43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907033.43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1224444.97</v>
      </c>
      <c r="L68" s="29">
        <v>1134640.85</v>
      </c>
      <c r="M68" s="43">
        <v>0</v>
      </c>
      <c r="N68" s="43">
        <v>0</v>
      </c>
      <c r="O68" s="34">
        <f t="shared" si="15"/>
        <v>2359085.8200000003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648368.03</v>
      </c>
      <c r="N69" s="43">
        <v>0</v>
      </c>
      <c r="O69" s="34">
        <f t="shared" si="15"/>
        <v>648368.03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329590.01</v>
      </c>
      <c r="O70" s="46">
        <f t="shared" si="15"/>
        <v>329590.01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spans="3:14" ht="13.5">
      <c r="C95" s="52"/>
      <c r="D95" s="52"/>
      <c r="E95" s="52"/>
      <c r="N95" s="53"/>
    </row>
    <row r="96" spans="3:14" ht="13.5">
      <c r="C96" s="52"/>
      <c r="E96" s="52"/>
      <c r="N96" s="53"/>
    </row>
    <row r="97" ht="13.5"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2023-03-24T21:37:36Z</dcterms:modified>
  <cp:category/>
  <cp:version/>
  <cp:contentType/>
  <cp:contentStatus/>
</cp:coreProperties>
</file>