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85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<sst xmlns="http://schemas.openxmlformats.org/spreadsheetml/2006/main" count="88" uniqueCount="85">
  <si>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</si>
  <si>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</si>
  <si>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</si>
  <si>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</si>
  <si>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</si>
  <si>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</si>
  <si>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</si>
  <si>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</si>
  <si>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</si>
  <si>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</si>
  <si>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</si>
  <si>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</si>
  <si>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</si>
  <si>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</si>
  <si>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</si>
  <si>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</si>
  <si>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</si>
  <si>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</si>
  <si>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</si>
  <si>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</si>
  <si>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</si>
  <si>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</si>
  <si>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</si>
  <si>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</si>
  <si>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</si>
  <si>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</si>
  <si>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</si>
  <si>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</si>
  <si>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</si>
  <si>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</si>
  <si>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</si>
  <si>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</si>
  <si>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</si>
  <si>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</si>
  <si>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</si>
  <si>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</si>
  <si>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</si>
  <si>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</si>
  <si>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</si>
  <si>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</si>
  <si>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</si>
  <si>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</si>
  <si>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</si>
  <si>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</si>
  <si>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</si>
  <si>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</si>
  <si>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</si>
  <si>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</si>
  <si>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</si>
  <si>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</si>
  <si>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</si>
  <si>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</si>
  <si>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</si>
  <si>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</si>
  <si>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</si>
  <si>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</si>
  <si>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</si>
  <si>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</si>
  <si>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</si>
  <si>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</si>
  <si>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</si>
  <si>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</si>
  <si>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</si>
  <si>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</si>
  <si>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</si>
  <si>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</si>
  <si>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</si>
  <si>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</si>
  <si>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</si>
  <si>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</si>
  <si>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</si>
  <si>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</si>
  <si>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</si>
  <si>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</si>
  <si>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</si>
  <si>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</si>
  <si>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</si>
  <si>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</si>
  <si>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</si>
  <si>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</si>
  <si>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</si>
  <si>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</si>
  <si>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</si>
  <si>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</si>
  <si>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19/03/23 - VENCIMENTO 24/03/23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</si>
</sst>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8" fontId="0" fillId="0" borderId="0" xfId="0" applyNumberFormat="1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76</xdr:row>
      <xdr:rowOff>0</xdr:rowOff>
    </xdr:from>
    <xdr:to>
      <xdr:col>2</xdr:col>
      <xdr:colOff>914400</xdr:colOff>
      <xdr:row>77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087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139459</v>
      </c>
      <c r="C7" s="9">
        <f t="shared" si="0"/>
        <v>83274</v>
      </c>
      <c r="D7" s="9">
        <f t="shared" si="0"/>
        <v>99547</v>
      </c>
      <c r="E7" s="9">
        <f t="shared" si="0"/>
        <v>24064</v>
      </c>
      <c r="F7" s="9">
        <f t="shared" si="0"/>
        <v>40258</v>
      </c>
      <c r="G7" s="9">
        <f t="shared" si="0"/>
        <v>120988</v>
      </c>
      <c r="H7" s="9">
        <f t="shared" si="0"/>
        <v>14308</v>
      </c>
      <c r="I7" s="9">
        <f t="shared" si="0"/>
        <v>80771</v>
      </c>
      <c r="J7" s="9">
        <f t="shared" si="0"/>
        <v>82333</v>
      </c>
      <c r="K7" s="9">
        <f t="shared" si="0"/>
        <v>138522</v>
      </c>
      <c r="L7" s="9">
        <f t="shared" si="0"/>
        <v>100704</v>
      </c>
      <c r="M7" s="9">
        <f t="shared" si="0"/>
        <v>42343</v>
      </c>
      <c r="N7" s="9">
        <f t="shared" si="0"/>
        <v>23403</v>
      </c>
      <c r="O7" s="9">
        <f t="shared" si="0"/>
        <v>989974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6931</v>
      </c>
      <c r="C8" s="11">
        <f t="shared" si="1"/>
        <v>5538</v>
      </c>
      <c r="D8" s="11">
        <f t="shared" si="1"/>
        <v>4395</v>
      </c>
      <c r="E8" s="11">
        <f t="shared" si="1"/>
        <v>850</v>
      </c>
      <c r="F8" s="11">
        <f t="shared" si="1"/>
        <v>1634</v>
      </c>
      <c r="G8" s="11">
        <f t="shared" si="1"/>
        <v>5237</v>
      </c>
      <c r="H8" s="11">
        <f t="shared" si="1"/>
        <v>923</v>
      </c>
      <c r="I8" s="11">
        <f t="shared" si="1"/>
        <v>6103</v>
      </c>
      <c r="J8" s="11">
        <f t="shared" si="1"/>
        <v>5254</v>
      </c>
      <c r="K8" s="11">
        <f t="shared" si="1"/>
        <v>4991</v>
      </c>
      <c r="L8" s="11">
        <f t="shared" si="1"/>
        <v>3172</v>
      </c>
      <c r="M8" s="11">
        <f t="shared" si="1"/>
        <v>1962</v>
      </c>
      <c r="N8" s="11">
        <f t="shared" si="1"/>
        <v>1420</v>
      </c>
      <c r="O8" s="11">
        <f t="shared" si="1"/>
        <v>48410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6931</v>
      </c>
      <c r="C9" s="11">
        <v>5538</v>
      </c>
      <c r="D9" s="11">
        <v>4395</v>
      </c>
      <c r="E9" s="11">
        <v>850</v>
      </c>
      <c r="F9" s="11">
        <v>1634</v>
      </c>
      <c r="G9" s="11">
        <v>5237</v>
      </c>
      <c r="H9" s="11">
        <v>923</v>
      </c>
      <c r="I9" s="11">
        <v>6103</v>
      </c>
      <c r="J9" s="11">
        <v>5254</v>
      </c>
      <c r="K9" s="11">
        <v>4988</v>
      </c>
      <c r="L9" s="11">
        <v>3172</v>
      </c>
      <c r="M9" s="11">
        <v>1956</v>
      </c>
      <c r="N9" s="11">
        <v>1413</v>
      </c>
      <c r="O9" s="11">
        <f>SUM(B9:N9)</f>
        <v>48394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</v>
      </c>
      <c r="L10" s="13">
        <v>0</v>
      </c>
      <c r="M10" s="13">
        <v>6</v>
      </c>
      <c r="N10" s="13">
        <v>7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132528</v>
      </c>
      <c r="C11" s="13">
        <v>77736</v>
      </c>
      <c r="D11" s="13">
        <v>95152</v>
      </c>
      <c r="E11" s="13">
        <v>23214</v>
      </c>
      <c r="F11" s="13">
        <v>38624</v>
      </c>
      <c r="G11" s="13">
        <v>115751</v>
      </c>
      <c r="H11" s="13">
        <v>13385</v>
      </c>
      <c r="I11" s="13">
        <v>74668</v>
      </c>
      <c r="J11" s="13">
        <v>77079</v>
      </c>
      <c r="K11" s="13">
        <v>133531</v>
      </c>
      <c r="L11" s="13">
        <v>97532</v>
      </c>
      <c r="M11" s="13">
        <v>40381</v>
      </c>
      <c r="N11" s="13">
        <v>21983</v>
      </c>
      <c r="O11" s="11">
        <f>SUM(B11:N11)</f>
        <v>941564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11710</v>
      </c>
      <c r="C12" s="13">
        <v>9479</v>
      </c>
      <c r="D12" s="13">
        <v>9095</v>
      </c>
      <c r="E12" s="13">
        <v>2987</v>
      </c>
      <c r="F12" s="13">
        <v>4381</v>
      </c>
      <c r="G12" s="13">
        <v>14830</v>
      </c>
      <c r="H12" s="13">
        <v>2049</v>
      </c>
      <c r="I12" s="13">
        <v>9297</v>
      </c>
      <c r="J12" s="13">
        <v>8702</v>
      </c>
      <c r="K12" s="13">
        <v>10409</v>
      </c>
      <c r="L12" s="13">
        <v>7807</v>
      </c>
      <c r="M12" s="13">
        <v>2687</v>
      </c>
      <c r="N12" s="13">
        <v>1195</v>
      </c>
      <c r="O12" s="11">
        <f>SUM(B12:N12)</f>
        <v>94628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120818</v>
      </c>
      <c r="C13" s="15">
        <f t="shared" si="2"/>
        <v>68257</v>
      </c>
      <c r="D13" s="15">
        <f t="shared" si="2"/>
        <v>86057</v>
      </c>
      <c r="E13" s="15">
        <f t="shared" si="2"/>
        <v>20227</v>
      </c>
      <c r="F13" s="15">
        <f t="shared" si="2"/>
        <v>34243</v>
      </c>
      <c r="G13" s="15">
        <f t="shared" si="2"/>
        <v>100921</v>
      </c>
      <c r="H13" s="15">
        <f t="shared" si="2"/>
        <v>11336</v>
      </c>
      <c r="I13" s="15">
        <f t="shared" si="2"/>
        <v>65371</v>
      </c>
      <c r="J13" s="15">
        <f t="shared" si="2"/>
        <v>68377</v>
      </c>
      <c r="K13" s="15">
        <f t="shared" si="2"/>
        <v>123122</v>
      </c>
      <c r="L13" s="15">
        <f t="shared" si="2"/>
        <v>89725</v>
      </c>
      <c r="M13" s="15">
        <f t="shared" si="2"/>
        <v>37694</v>
      </c>
      <c r="N13" s="15">
        <f t="shared" si="2"/>
        <v>20788</v>
      </c>
      <c r="O13" s="11">
        <f>SUM(B13:N13)</f>
        <v>846936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1.207633759822962</v>
      </c>
      <c r="C18" s="19">
        <v>1.259099448908308</v>
      </c>
      <c r="D18" s="19">
        <v>1.340313968682161</v>
      </c>
      <c r="E18" s="19">
        <v>0.883101429235525</v>
      </c>
      <c r="F18" s="19">
        <v>1.480930862819418</v>
      </c>
      <c r="G18" s="19">
        <v>1.407550698137877</v>
      </c>
      <c r="H18" s="19">
        <v>1.66360566744629</v>
      </c>
      <c r="I18" s="19">
        <v>1.204411051812977</v>
      </c>
      <c r="J18" s="19">
        <v>1.389906985110868</v>
      </c>
      <c r="K18" s="19">
        <v>1.180944102227804</v>
      </c>
      <c r="L18" s="19">
        <v>1.261279906571534</v>
      </c>
      <c r="M18" s="19">
        <v>1.226206108916813</v>
      </c>
      <c r="N18" s="19">
        <v>1.076458943645736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 aca="true" t="shared" si="3" ref="B20:N20">SUM(B21:B29)</f>
        <v>587594.24</v>
      </c>
      <c r="C20" s="24">
        <f t="shared" si="3"/>
        <v>366347.9599999999</v>
      </c>
      <c r="D20" s="24">
        <f t="shared" si="3"/>
        <v>405923.9</v>
      </c>
      <c r="E20" s="24">
        <f t="shared" si="3"/>
        <v>113502.75</v>
      </c>
      <c r="F20" s="24">
        <f t="shared" si="3"/>
        <v>222662.96</v>
      </c>
      <c r="G20" s="24">
        <f t="shared" si="3"/>
        <v>503849.08</v>
      </c>
      <c r="H20" s="24">
        <f t="shared" si="3"/>
        <v>93247.12</v>
      </c>
      <c r="I20" s="24">
        <f t="shared" si="3"/>
        <v>359815.52</v>
      </c>
      <c r="J20" s="24">
        <f t="shared" si="3"/>
        <v>390505.57</v>
      </c>
      <c r="K20" s="24">
        <f t="shared" si="3"/>
        <v>543327.2</v>
      </c>
      <c r="L20" s="24">
        <f t="shared" si="3"/>
        <v>485007.82</v>
      </c>
      <c r="M20" s="24">
        <f t="shared" si="3"/>
        <v>241338.28</v>
      </c>
      <c r="N20" s="24">
        <f t="shared" si="3"/>
        <v>103413.25999999998</v>
      </c>
      <c r="O20" s="24">
        <f>O21+O22+O23+O24+O25+O26+O27+O28+O29</f>
        <v>4416535.66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 aca="true" t="shared" si="4" ref="B21:N21">ROUND(B15*B7,2)</f>
        <v>409507.41</v>
      </c>
      <c r="C21" s="28">
        <f t="shared" si="4"/>
        <v>252611.68</v>
      </c>
      <c r="D21" s="28">
        <f t="shared" si="4"/>
        <v>264834.84</v>
      </c>
      <c r="E21" s="28">
        <f t="shared" si="4"/>
        <v>109368.47</v>
      </c>
      <c r="F21" s="28">
        <f t="shared" si="4"/>
        <v>124139.57</v>
      </c>
      <c r="G21" s="28">
        <f t="shared" si="4"/>
        <v>306970.75</v>
      </c>
      <c r="H21" s="28">
        <f t="shared" si="4"/>
        <v>48740.2</v>
      </c>
      <c r="I21" s="28">
        <f t="shared" si="4"/>
        <v>243290.33</v>
      </c>
      <c r="J21" s="28">
        <f t="shared" si="4"/>
        <v>249436.06</v>
      </c>
      <c r="K21" s="28">
        <f t="shared" si="4"/>
        <v>396685.45</v>
      </c>
      <c r="L21" s="28">
        <f t="shared" si="4"/>
        <v>328365.53</v>
      </c>
      <c r="M21" s="28">
        <f t="shared" si="4"/>
        <v>159319.77</v>
      </c>
      <c r="N21" s="28">
        <f t="shared" si="4"/>
        <v>79539.78</v>
      </c>
      <c r="O21" s="28">
        <f aca="true" t="shared" si="5" ref="O21:O29">SUM(B21:N21)</f>
        <v>2972809.84</v>
      </c>
    </row>
    <row r="22" spans="1:23" ht="18.75" customHeight="1">
      <c r="A22" s="26" t="s">
        <v>33</v>
      </c>
      <c r="B22" s="28">
        <f>IF(B18&lt;&gt;0,ROUND((B18-1)*B21,2),0)</f>
        <v>85027.56</v>
      </c>
      <c r="C22" s="28">
        <f aca="true" t="shared" si="6" ref="C22:N22">IF(C18&lt;&gt;0,ROUND((C18-1)*C21,2),0)</f>
        <v>65451.55</v>
      </c>
      <c r="D22" s="28">
        <f t="shared" si="6"/>
        <v>90127</v>
      </c>
      <c r="E22" s="28">
        <f t="shared" si="6"/>
        <v>-12785.02</v>
      </c>
      <c r="F22" s="28">
        <f t="shared" si="6"/>
        <v>59702.55</v>
      </c>
      <c r="G22" s="28">
        <f t="shared" si="6"/>
        <v>125106.14</v>
      </c>
      <c r="H22" s="28">
        <f t="shared" si="6"/>
        <v>32344.27</v>
      </c>
      <c r="I22" s="28">
        <f t="shared" si="6"/>
        <v>49731.23</v>
      </c>
      <c r="J22" s="28">
        <f t="shared" si="6"/>
        <v>97256.86</v>
      </c>
      <c r="K22" s="28">
        <f t="shared" si="6"/>
        <v>71777.89</v>
      </c>
      <c r="L22" s="28">
        <f t="shared" si="6"/>
        <v>85795.31</v>
      </c>
      <c r="M22" s="28">
        <f t="shared" si="6"/>
        <v>36039.11</v>
      </c>
      <c r="N22" s="28">
        <f t="shared" si="6"/>
        <v>6081.53</v>
      </c>
      <c r="O22" s="28">
        <f t="shared" si="5"/>
        <v>791655.9800000001</v>
      </c>
      <c r="W22" s="51"/>
    </row>
    <row r="23" spans="1:15" ht="18.75" customHeight="1">
      <c r="A23" s="26" t="s">
        <v>34</v>
      </c>
      <c r="B23" s="28">
        <v>27724.06</v>
      </c>
      <c r="C23" s="28">
        <v>19349.91</v>
      </c>
      <c r="D23" s="28">
        <v>17871.83</v>
      </c>
      <c r="E23" s="28">
        <v>5995.81</v>
      </c>
      <c r="F23" s="28">
        <v>16390.82</v>
      </c>
      <c r="G23" s="28">
        <v>26353.72</v>
      </c>
      <c r="H23" s="28">
        <v>3772.53</v>
      </c>
      <c r="I23" s="28">
        <v>20835.57</v>
      </c>
      <c r="J23" s="28">
        <v>19606.51</v>
      </c>
      <c r="K23" s="28">
        <v>30317.81</v>
      </c>
      <c r="L23" s="28">
        <v>26661.75</v>
      </c>
      <c r="M23" s="28">
        <v>14348.43</v>
      </c>
      <c r="N23" s="28">
        <v>7094.62</v>
      </c>
      <c r="O23" s="28">
        <f t="shared" si="5"/>
        <v>236323.37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-1645.45</v>
      </c>
      <c r="E25" s="28">
        <v>0</v>
      </c>
      <c r="F25" s="28">
        <v>-7460.23</v>
      </c>
      <c r="G25" s="28">
        <v>0</v>
      </c>
      <c r="H25" s="28">
        <v>-2104.18</v>
      </c>
      <c r="I25" s="28">
        <v>0</v>
      </c>
      <c r="J25" s="28">
        <v>-5616.67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-16826.53</v>
      </c>
    </row>
    <row r="26" spans="1:26" ht="18.75" customHeight="1">
      <c r="A26" s="26" t="s">
        <v>68</v>
      </c>
      <c r="B26" s="28">
        <v>1255.71</v>
      </c>
      <c r="C26" s="28">
        <v>815.43</v>
      </c>
      <c r="D26" s="28">
        <v>890.98</v>
      </c>
      <c r="E26" s="28">
        <v>250.1</v>
      </c>
      <c r="F26" s="28">
        <v>466.33</v>
      </c>
      <c r="G26" s="28">
        <v>1099.4</v>
      </c>
      <c r="H26" s="28">
        <v>200.6</v>
      </c>
      <c r="I26" s="28">
        <v>758.12</v>
      </c>
      <c r="J26" s="28">
        <v>864.93</v>
      </c>
      <c r="K26" s="28">
        <v>1195.79</v>
      </c>
      <c r="L26" s="28">
        <v>1057.72</v>
      </c>
      <c r="M26" s="28">
        <v>505.41</v>
      </c>
      <c r="N26" s="28">
        <v>221.45</v>
      </c>
      <c r="O26" s="28">
        <f t="shared" si="5"/>
        <v>9581.970000000001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954.67</v>
      </c>
      <c r="C27" s="28">
        <v>710.8</v>
      </c>
      <c r="D27" s="28">
        <v>623.39</v>
      </c>
      <c r="E27" s="28">
        <v>190.42</v>
      </c>
      <c r="F27" s="28">
        <v>627.32</v>
      </c>
      <c r="G27" s="28">
        <v>845.09</v>
      </c>
      <c r="H27" s="28">
        <v>156.5</v>
      </c>
      <c r="I27" s="28">
        <v>661.25</v>
      </c>
      <c r="J27" s="28">
        <v>632.56</v>
      </c>
      <c r="K27" s="28">
        <v>812.53</v>
      </c>
      <c r="L27" s="28">
        <v>721.19</v>
      </c>
      <c r="M27" s="28">
        <v>408.2</v>
      </c>
      <c r="N27" s="28">
        <v>213.89</v>
      </c>
      <c r="O27" s="28">
        <f t="shared" si="5"/>
        <v>7557.8099999999995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59220.63</v>
      </c>
      <c r="C29" s="28">
        <v>23618.16</v>
      </c>
      <c r="D29" s="28">
        <v>31201.07</v>
      </c>
      <c r="E29" s="28">
        <v>8664.72</v>
      </c>
      <c r="F29" s="28">
        <v>26774.54</v>
      </c>
      <c r="G29" s="28">
        <v>41350.32</v>
      </c>
      <c r="H29" s="28">
        <v>8334.76</v>
      </c>
      <c r="I29" s="28">
        <v>40773.53</v>
      </c>
      <c r="J29" s="28">
        <v>26300.82</v>
      </c>
      <c r="K29" s="28">
        <v>40434.75</v>
      </c>
      <c r="L29" s="28">
        <v>40340.45</v>
      </c>
      <c r="M29" s="28">
        <v>28797.5</v>
      </c>
      <c r="N29" s="28">
        <v>8432.78</v>
      </c>
      <c r="O29" s="28">
        <f t="shared" si="5"/>
        <v>384244.03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-37478.950000000004</v>
      </c>
      <c r="C31" s="28">
        <f aca="true" t="shared" si="7" ref="C31:O31">+C32+C34+C47+C48+C49+C54-C55</f>
        <v>-28901.510000000002</v>
      </c>
      <c r="D31" s="28">
        <f t="shared" si="7"/>
        <v>-24292.42</v>
      </c>
      <c r="E31" s="28">
        <f t="shared" si="7"/>
        <v>-5130.71</v>
      </c>
      <c r="F31" s="28">
        <f t="shared" si="7"/>
        <v>-9782.7</v>
      </c>
      <c r="G31" s="28">
        <f t="shared" si="7"/>
        <v>-29156.15</v>
      </c>
      <c r="H31" s="28">
        <f t="shared" si="7"/>
        <v>-5176.67</v>
      </c>
      <c r="I31" s="28">
        <f t="shared" si="7"/>
        <v>-31068.800000000003</v>
      </c>
      <c r="J31" s="28">
        <f t="shared" si="7"/>
        <v>-27927.149999999998</v>
      </c>
      <c r="K31" s="28">
        <f t="shared" si="7"/>
        <v>-433596.55</v>
      </c>
      <c r="L31" s="28">
        <f t="shared" si="7"/>
        <v>-388838.36</v>
      </c>
      <c r="M31" s="28">
        <f t="shared" si="7"/>
        <v>-11416.8</v>
      </c>
      <c r="N31" s="28">
        <f t="shared" si="7"/>
        <v>-7448.59</v>
      </c>
      <c r="O31" s="28">
        <f t="shared" si="7"/>
        <v>-1040215.3600000001</v>
      </c>
    </row>
    <row r="32" spans="1:15" ht="18.75" customHeight="1">
      <c r="A32" s="26" t="s">
        <v>38</v>
      </c>
      <c r="B32" s="29">
        <f>+B33</f>
        <v>-30496.4</v>
      </c>
      <c r="C32" s="29">
        <f>+C33</f>
        <v>-24367.2</v>
      </c>
      <c r="D32" s="29">
        <f aca="true" t="shared" si="8" ref="D32:O32">+D33</f>
        <v>-19338</v>
      </c>
      <c r="E32" s="29">
        <f t="shared" si="8"/>
        <v>-3740</v>
      </c>
      <c r="F32" s="29">
        <f t="shared" si="8"/>
        <v>-7189.6</v>
      </c>
      <c r="G32" s="29">
        <f t="shared" si="8"/>
        <v>-23042.8</v>
      </c>
      <c r="H32" s="29">
        <f t="shared" si="8"/>
        <v>-4061.2</v>
      </c>
      <c r="I32" s="29">
        <f t="shared" si="8"/>
        <v>-26853.2</v>
      </c>
      <c r="J32" s="29">
        <f t="shared" si="8"/>
        <v>-23117.6</v>
      </c>
      <c r="K32" s="29">
        <f t="shared" si="8"/>
        <v>-21947.2</v>
      </c>
      <c r="L32" s="29">
        <f t="shared" si="8"/>
        <v>-13956.8</v>
      </c>
      <c r="M32" s="29">
        <f t="shared" si="8"/>
        <v>-8606.4</v>
      </c>
      <c r="N32" s="29">
        <f t="shared" si="8"/>
        <v>-6217.2</v>
      </c>
      <c r="O32" s="29">
        <f t="shared" si="8"/>
        <v>-212933.60000000003</v>
      </c>
    </row>
    <row r="33" spans="1:26" ht="18.75" customHeight="1">
      <c r="A33" s="27" t="s">
        <v>39</v>
      </c>
      <c r="B33" s="16">
        <f>ROUND((-B9)*$G$3,2)</f>
        <v>-30496.4</v>
      </c>
      <c r="C33" s="16">
        <f aca="true" t="shared" si="9" ref="C33:N33">ROUND((-C9)*$G$3,2)</f>
        <v>-24367.2</v>
      </c>
      <c r="D33" s="16">
        <f t="shared" si="9"/>
        <v>-19338</v>
      </c>
      <c r="E33" s="16">
        <f t="shared" si="9"/>
        <v>-3740</v>
      </c>
      <c r="F33" s="16">
        <f t="shared" si="9"/>
        <v>-7189.6</v>
      </c>
      <c r="G33" s="16">
        <f t="shared" si="9"/>
        <v>-23042.8</v>
      </c>
      <c r="H33" s="16">
        <f t="shared" si="9"/>
        <v>-4061.2</v>
      </c>
      <c r="I33" s="16">
        <f t="shared" si="9"/>
        <v>-26853.2</v>
      </c>
      <c r="J33" s="16">
        <f t="shared" si="9"/>
        <v>-23117.6</v>
      </c>
      <c r="K33" s="16">
        <f t="shared" si="9"/>
        <v>-21947.2</v>
      </c>
      <c r="L33" s="16">
        <f t="shared" si="9"/>
        <v>-13956.8</v>
      </c>
      <c r="M33" s="16">
        <f t="shared" si="9"/>
        <v>-8606.4</v>
      </c>
      <c r="N33" s="16">
        <f t="shared" si="9"/>
        <v>-6217.2</v>
      </c>
      <c r="O33" s="30">
        <f aca="true" t="shared" si="10" ref="O33:O55">SUM(B33:N33)</f>
        <v>-212933.60000000003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-6982.55</v>
      </c>
      <c r="C34" s="29">
        <f aca="true" t="shared" si="11" ref="C34:O34">SUM(C35:C45)</f>
        <v>-4534.31</v>
      </c>
      <c r="D34" s="29">
        <f t="shared" si="11"/>
        <v>-4954.42</v>
      </c>
      <c r="E34" s="29">
        <f t="shared" si="11"/>
        <v>-1390.71</v>
      </c>
      <c r="F34" s="29">
        <f t="shared" si="11"/>
        <v>-2593.1</v>
      </c>
      <c r="G34" s="29">
        <f t="shared" si="11"/>
        <v>-6113.35</v>
      </c>
      <c r="H34" s="29">
        <f t="shared" si="11"/>
        <v>-1115.47</v>
      </c>
      <c r="I34" s="29">
        <f t="shared" si="11"/>
        <v>-4215.6</v>
      </c>
      <c r="J34" s="29">
        <f t="shared" si="11"/>
        <v>-4809.55</v>
      </c>
      <c r="K34" s="29">
        <f t="shared" si="11"/>
        <v>-411649.35</v>
      </c>
      <c r="L34" s="29">
        <f t="shared" si="11"/>
        <v>-374881.56</v>
      </c>
      <c r="M34" s="29">
        <f t="shared" si="11"/>
        <v>-2810.4</v>
      </c>
      <c r="N34" s="29">
        <f t="shared" si="11"/>
        <v>-1231.39</v>
      </c>
      <c r="O34" s="29">
        <f t="shared" si="11"/>
        <v>-827281.76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81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82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-405000</v>
      </c>
      <c r="L41" s="31">
        <v>-369000</v>
      </c>
      <c r="M41" s="31">
        <v>0</v>
      </c>
      <c r="N41" s="31">
        <v>0</v>
      </c>
      <c r="O41" s="31">
        <f t="shared" si="10"/>
        <v>-774000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-6982.55</v>
      </c>
      <c r="C43" s="31">
        <v>-4534.31</v>
      </c>
      <c r="D43" s="31">
        <v>-4954.42</v>
      </c>
      <c r="E43" s="31">
        <v>-1390.71</v>
      </c>
      <c r="F43" s="31">
        <v>-2593.1</v>
      </c>
      <c r="G43" s="31">
        <v>-6113.35</v>
      </c>
      <c r="H43" s="31">
        <v>-1115.47</v>
      </c>
      <c r="I43" s="31">
        <v>-4215.6</v>
      </c>
      <c r="J43" s="31">
        <v>-4809.55</v>
      </c>
      <c r="K43" s="31">
        <v>-6649.35</v>
      </c>
      <c r="L43" s="31">
        <v>-5881.56</v>
      </c>
      <c r="M43" s="31">
        <v>-2810.4</v>
      </c>
      <c r="N43" s="31">
        <v>-1231.39</v>
      </c>
      <c r="O43" s="31">
        <f>SUM(B43:N43)</f>
        <v>-53281.759999999995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73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74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48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1">
        <f t="shared" si="10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49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75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78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79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50</v>
      </c>
      <c r="B53" s="34">
        <f>+B20+B31</f>
        <v>550115.29</v>
      </c>
      <c r="C53" s="34">
        <f aca="true" t="shared" si="13" ref="C53:N53">+C20+C31</f>
        <v>337446.4499999999</v>
      </c>
      <c r="D53" s="34">
        <f t="shared" si="13"/>
        <v>381631.48000000004</v>
      </c>
      <c r="E53" s="34">
        <f t="shared" si="13"/>
        <v>108372.04</v>
      </c>
      <c r="F53" s="34">
        <f t="shared" si="13"/>
        <v>212880.25999999998</v>
      </c>
      <c r="G53" s="34">
        <f t="shared" si="13"/>
        <v>474692.93</v>
      </c>
      <c r="H53" s="34">
        <f t="shared" si="13"/>
        <v>88070.45</v>
      </c>
      <c r="I53" s="34">
        <f t="shared" si="13"/>
        <v>328746.72000000003</v>
      </c>
      <c r="J53" s="34">
        <f t="shared" si="13"/>
        <v>362578.42</v>
      </c>
      <c r="K53" s="34">
        <f t="shared" si="13"/>
        <v>109730.64999999997</v>
      </c>
      <c r="L53" s="34">
        <f t="shared" si="13"/>
        <v>96169.46000000002</v>
      </c>
      <c r="M53" s="34">
        <f t="shared" si="13"/>
        <v>229921.48</v>
      </c>
      <c r="N53" s="34">
        <f t="shared" si="13"/>
        <v>95964.66999999998</v>
      </c>
      <c r="O53" s="34">
        <f>SUM(B53:N53)</f>
        <v>3376320.3</v>
      </c>
      <c r="P53"/>
      <c r="Q53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51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52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53</v>
      </c>
      <c r="B59" s="42">
        <f aca="true" t="shared" si="14" ref="B59:O59">SUM(B60:B70)</f>
        <v>550115.29</v>
      </c>
      <c r="C59" s="42">
        <f t="shared" si="14"/>
        <v>337446.45</v>
      </c>
      <c r="D59" s="42">
        <f t="shared" si="14"/>
        <v>381631.47</v>
      </c>
      <c r="E59" s="42">
        <f t="shared" si="14"/>
        <v>108372.05</v>
      </c>
      <c r="F59" s="42">
        <f t="shared" si="14"/>
        <v>212880.26</v>
      </c>
      <c r="G59" s="42">
        <f t="shared" si="14"/>
        <v>474692.94</v>
      </c>
      <c r="H59" s="42">
        <f t="shared" si="14"/>
        <v>88070.46</v>
      </c>
      <c r="I59" s="42">
        <f t="shared" si="14"/>
        <v>328746.72</v>
      </c>
      <c r="J59" s="42">
        <f t="shared" si="14"/>
        <v>362578.42</v>
      </c>
      <c r="K59" s="42">
        <f t="shared" si="14"/>
        <v>109730.65</v>
      </c>
      <c r="L59" s="42">
        <f t="shared" si="14"/>
        <v>96169.47</v>
      </c>
      <c r="M59" s="42">
        <f t="shared" si="14"/>
        <v>229921.48</v>
      </c>
      <c r="N59" s="42">
        <f t="shared" si="14"/>
        <v>95964.66</v>
      </c>
      <c r="O59" s="34">
        <f t="shared" si="14"/>
        <v>3376320.32</v>
      </c>
      <c r="Q59"/>
    </row>
    <row r="60" spans="1:18" ht="18.75" customHeight="1">
      <c r="A60" s="26" t="s">
        <v>54</v>
      </c>
      <c r="B60" s="42">
        <v>456845.3</v>
      </c>
      <c r="C60" s="42">
        <v>246436.25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703281.55</v>
      </c>
      <c r="P60"/>
      <c r="Q60"/>
      <c r="R60" s="41"/>
    </row>
    <row r="61" spans="1:16" ht="18.75" customHeight="1">
      <c r="A61" s="26" t="s">
        <v>55</v>
      </c>
      <c r="B61" s="42">
        <v>93269.99</v>
      </c>
      <c r="C61" s="42">
        <v>91010.2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184280.19</v>
      </c>
      <c r="P61"/>
    </row>
    <row r="62" spans="1:17" ht="18.75" customHeight="1">
      <c r="A62" s="26" t="s">
        <v>56</v>
      </c>
      <c r="B62" s="43">
        <v>0</v>
      </c>
      <c r="C62" s="43">
        <v>0</v>
      </c>
      <c r="D62" s="29">
        <v>381631.47</v>
      </c>
      <c r="E62" s="43">
        <v>0</v>
      </c>
      <c r="F62" s="43">
        <v>0</v>
      </c>
      <c r="G62" s="43">
        <v>0</v>
      </c>
      <c r="H62" s="42">
        <v>88070.46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469701.93</v>
      </c>
      <c r="P62" s="52"/>
      <c r="Q62"/>
    </row>
    <row r="63" spans="1:18" ht="18.75" customHeight="1">
      <c r="A63" s="26" t="s">
        <v>57</v>
      </c>
      <c r="B63" s="43">
        <v>0</v>
      </c>
      <c r="C63" s="43">
        <v>0</v>
      </c>
      <c r="D63" s="43">
        <v>0</v>
      </c>
      <c r="E63" s="29">
        <v>108372.05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108372.05</v>
      </c>
      <c r="R63"/>
    </row>
    <row r="64" spans="1:19" ht="18.75" customHeight="1">
      <c r="A64" s="26" t="s">
        <v>58</v>
      </c>
      <c r="B64" s="43">
        <v>0</v>
      </c>
      <c r="C64" s="43">
        <v>0</v>
      </c>
      <c r="D64" s="43">
        <v>0</v>
      </c>
      <c r="E64" s="43">
        <v>0</v>
      </c>
      <c r="F64" s="29">
        <v>212880.26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212880.26</v>
      </c>
      <c r="S64"/>
    </row>
    <row r="65" spans="1:20" ht="18.75" customHeight="1">
      <c r="A65" s="26" t="s">
        <v>59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474692.94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474692.94</v>
      </c>
      <c r="T65"/>
    </row>
    <row r="66" spans="1:21" ht="18.75" customHeight="1">
      <c r="A66" s="26" t="s">
        <v>60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328746.72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328746.72</v>
      </c>
      <c r="U66"/>
    </row>
    <row r="67" spans="1:22" ht="18.75" customHeight="1">
      <c r="A67" s="26" t="s">
        <v>61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362578.42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362578.42</v>
      </c>
      <c r="V67"/>
    </row>
    <row r="68" spans="1:23" ht="18.75" customHeight="1">
      <c r="A68" s="26" t="s">
        <v>62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109730.65</v>
      </c>
      <c r="L68" s="29">
        <v>96169.47</v>
      </c>
      <c r="M68" s="43">
        <v>0</v>
      </c>
      <c r="N68" s="43">
        <v>0</v>
      </c>
      <c r="O68" s="34">
        <f t="shared" si="15"/>
        <v>205900.12</v>
      </c>
      <c r="P68"/>
      <c r="W68"/>
    </row>
    <row r="69" spans="1:25" ht="18.75" customHeight="1">
      <c r="A69" s="26" t="s">
        <v>63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229921.48</v>
      </c>
      <c r="N69" s="43">
        <v>0</v>
      </c>
      <c r="O69" s="34">
        <f t="shared" si="15"/>
        <v>229921.48</v>
      </c>
      <c r="R69"/>
      <c r="Y69"/>
    </row>
    <row r="70" spans="1:26" ht="18.75" customHeight="1">
      <c r="A70" s="36" t="s">
        <v>64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95964.66</v>
      </c>
      <c r="O70" s="46">
        <f t="shared" si="15"/>
        <v>95964.66</v>
      </c>
      <c r="P70"/>
      <c r="S70"/>
      <c r="Z70"/>
    </row>
    <row r="71" spans="1:12" ht="21" customHeight="1">
      <c r="A71" s="47" t="s">
        <v>80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</row>
    <row r="73" spans="2:15" ht="14.2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  <c r="O73" s="73"/>
    </row>
    <row r="74" spans="2:15" ht="14.25">
      <c r="B74" s="48"/>
      <c r="C74" s="48"/>
      <c r="D74"/>
      <c r="E74"/>
      <c r="F74"/>
      <c r="G74"/>
      <c r="H74"/>
      <c r="I74"/>
      <c r="J74"/>
      <c r="K74"/>
      <c r="L74"/>
      <c r="N74" s="53"/>
      <c r="O74" s="49"/>
    </row>
    <row r="75" ht="14.25">
      <c r="N75" s="53"/>
    </row>
    <row r="76" ht="14.25">
      <c r="N76" s="53"/>
    </row>
    <row r="77" ht="14.25">
      <c r="N77" s="53"/>
    </row>
    <row r="78" ht="14.25">
      <c r="N78" s="53"/>
    </row>
    <row r="79" ht="14.25">
      <c r="N79" s="53"/>
    </row>
    <row r="80" ht="14.25">
      <c r="N80" s="53"/>
    </row>
    <row r="81" ht="14.25">
      <c r="N81" s="53"/>
    </row>
    <row r="82" ht="14.25">
      <c r="N82" s="53"/>
    </row>
    <row r="83" ht="14.25">
      <c r="N83" s="53"/>
    </row>
    <row r="84" ht="14.25">
      <c r="N84" s="53"/>
    </row>
    <row r="85" ht="14.25">
      <c r="N85" s="53"/>
    </row>
    <row r="86" ht="14.25">
      <c r="N86" s="53"/>
    </row>
    <row r="87" ht="14.25">
      <c r="N87" s="53"/>
    </row>
    <row r="88" ht="14.25">
      <c r="N88" s="53"/>
    </row>
    <row r="89" ht="14.25">
      <c r="N89" s="53"/>
    </row>
    <row r="90" ht="14.25">
      <c r="N90" s="53"/>
    </row>
    <row r="91" ht="14.25">
      <c r="N91" s="53"/>
    </row>
    <row r="92" ht="14.25">
      <c r="N92" s="53"/>
    </row>
    <row r="93" ht="14.25">
      <c r="N93" s="53"/>
    </row>
    <row r="94" ht="14.25">
      <c r="N94" s="53"/>
    </row>
    <row r="95" ht="14.25">
      <c r="N95" s="53"/>
    </row>
    <row r="96" spans="3:14" ht="14.25">
      <c r="C96" s="52"/>
      <c r="D96" s="52"/>
      <c r="E96" s="52"/>
      <c r="N96" s="53"/>
    </row>
    <row r="97" spans="3:14" ht="14.25">
      <c r="C97" s="52"/>
      <c r="E97" s="52"/>
      <c r="N97" s="53"/>
    </row>
    <row r="98" ht="14.25">
      <c r="N98" s="53"/>
    </row>
    <row r="99" ht="14.25">
      <c r="N99" s="53"/>
    </row>
    <row r="100" ht="14.25">
      <c r="N100" s="53"/>
    </row>
    <row r="101" ht="14.25">
      <c r="N101" s="53"/>
    </row>
    <row r="102" ht="14.25">
      <c r="N102" s="53"/>
    </row>
    <row r="103" ht="14.25">
      <c r="N103" s="53"/>
    </row>
    <row r="104" ht="14.25">
      <c r="N104" s="53"/>
    </row>
    <row r="105" ht="14.25">
      <c r="N105" s="53"/>
    </row>
    <row r="106" ht="14.25">
      <c r="N106" s="53"/>
    </row>
    <row r="107" ht="14.25">
      <c r="N107" s="53"/>
    </row>
    <row r="108" ht="14.25">
      <c r="N108" s="53"/>
    </row>
    <row r="109" ht="14.25">
      <c r="N109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2023-03-23T22:50:19Z</dcterms:modified>
  <cp:category/>
  <cp:version/>
  <cp:contentType/>
  <cp:contentStatus/>
</cp:coreProperties>
</file>