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<sst xmlns="http://schemas.openxmlformats.org/spreadsheetml/2006/main" count="88" uniqueCount="85">
  <si>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</si>
  <si>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</si>
  <si>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</si>
  <si>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</si>
  <si>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</si>
  <si>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</si>
  <si>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</si>
  <si>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</si>
  <si>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</si>
  <si>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</si>
  <si>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</si>
  <si>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</si>
  <si>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</si>
  <si>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</si>
  <si>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</si>
  <si>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</si>
  <si>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</si>
  <si>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</si>
  <si>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</si>
  <si>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</si>
  <si>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</si>
  <si>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</si>
  <si>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</si>
  <si>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</si>
  <si>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</si>
  <si>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</si>
  <si>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</si>
  <si>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</si>
  <si>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</si>
  <si>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</si>
  <si>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</si>
  <si>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</si>
  <si>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</si>
  <si>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</si>
  <si>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</si>
  <si>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</si>
  <si>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</si>
  <si>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</si>
  <si>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</si>
  <si>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</si>
  <si>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</si>
  <si>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</si>
  <si>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</si>
  <si>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</si>
  <si>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</si>
  <si>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</si>
  <si>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</si>
  <si>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</si>
  <si>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</si>
  <si>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</si>
  <si>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</si>
  <si>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</si>
  <si>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</si>
  <si>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</si>
  <si>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</si>
  <si>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</si>
  <si>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</si>
  <si>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</si>
  <si>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</si>
  <si>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</si>
  <si>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</si>
  <si>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</si>
  <si>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</si>
  <si>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</si>
  <si>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</si>
  <si>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</si>
  <si>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</si>
  <si>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</si>
  <si>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</si>
  <si>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</si>
  <si>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</si>
  <si>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</si>
  <si>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</si>
  <si>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</si>
  <si>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</si>
  <si>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</si>
  <si>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</si>
  <si>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</si>
  <si>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</si>
  <si>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</si>
  <si>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</si>
  <si>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</si>
  <si>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</si>
  <si>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</si>
  <si>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18/03/23 - VENCIMENTO 24/03/23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</si>
</sst>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8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263577</v>
      </c>
      <c r="C7" s="9">
        <f t="shared" si="0"/>
        <v>158987</v>
      </c>
      <c r="D7" s="9">
        <f t="shared" si="0"/>
        <v>188646</v>
      </c>
      <c r="E7" s="9">
        <f t="shared" si="0"/>
        <v>46355</v>
      </c>
      <c r="F7" s="9">
        <f t="shared" si="0"/>
        <v>124256</v>
      </c>
      <c r="G7" s="9">
        <f t="shared" si="0"/>
        <v>229675</v>
      </c>
      <c r="H7" s="9">
        <f t="shared" si="0"/>
        <v>27488</v>
      </c>
      <c r="I7" s="9">
        <f t="shared" si="0"/>
        <v>170308</v>
      </c>
      <c r="J7" s="9">
        <f t="shared" si="0"/>
        <v>149123</v>
      </c>
      <c r="K7" s="9">
        <f t="shared" si="0"/>
        <v>239158</v>
      </c>
      <c r="L7" s="9">
        <f t="shared" si="0"/>
        <v>179482</v>
      </c>
      <c r="M7" s="9">
        <f t="shared" si="0"/>
        <v>78672</v>
      </c>
      <c r="N7" s="9">
        <f t="shared" si="0"/>
        <v>51688</v>
      </c>
      <c r="O7" s="9">
        <f t="shared" si="0"/>
        <v>1907415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10925</v>
      </c>
      <c r="C8" s="11">
        <f t="shared" si="1"/>
        <v>9815</v>
      </c>
      <c r="D8" s="11">
        <f t="shared" si="1"/>
        <v>7686</v>
      </c>
      <c r="E8" s="11">
        <f t="shared" si="1"/>
        <v>1661</v>
      </c>
      <c r="F8" s="11">
        <f t="shared" si="1"/>
        <v>4956</v>
      </c>
      <c r="G8" s="11">
        <f t="shared" si="1"/>
        <v>8910</v>
      </c>
      <c r="H8" s="11">
        <f t="shared" si="1"/>
        <v>1619</v>
      </c>
      <c r="I8" s="11">
        <f t="shared" si="1"/>
        <v>11165</v>
      </c>
      <c r="J8" s="11">
        <f t="shared" si="1"/>
        <v>8271</v>
      </c>
      <c r="K8" s="11">
        <f t="shared" si="1"/>
        <v>7105</v>
      </c>
      <c r="L8" s="11">
        <f t="shared" si="1"/>
        <v>5230</v>
      </c>
      <c r="M8" s="11">
        <f t="shared" si="1"/>
        <v>3587</v>
      </c>
      <c r="N8" s="11">
        <f t="shared" si="1"/>
        <v>2989</v>
      </c>
      <c r="O8" s="11">
        <f t="shared" si="1"/>
        <v>83919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10925</v>
      </c>
      <c r="C9" s="11">
        <v>9815</v>
      </c>
      <c r="D9" s="11">
        <v>7686</v>
      </c>
      <c r="E9" s="11">
        <v>1661</v>
      </c>
      <c r="F9" s="11">
        <v>4956</v>
      </c>
      <c r="G9" s="11">
        <v>8910</v>
      </c>
      <c r="H9" s="11">
        <v>1619</v>
      </c>
      <c r="I9" s="11">
        <v>11165</v>
      </c>
      <c r="J9" s="11">
        <v>8271</v>
      </c>
      <c r="K9" s="11">
        <v>7096</v>
      </c>
      <c r="L9" s="11">
        <v>5230</v>
      </c>
      <c r="M9" s="11">
        <v>3584</v>
      </c>
      <c r="N9" s="11">
        <v>2974</v>
      </c>
      <c r="O9" s="11">
        <f>SUM(B9:N9)</f>
        <v>83892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3</v>
      </c>
      <c r="N10" s="13">
        <v>15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252652</v>
      </c>
      <c r="C11" s="13">
        <v>149172</v>
      </c>
      <c r="D11" s="13">
        <v>180960</v>
      </c>
      <c r="E11" s="13">
        <v>44694</v>
      </c>
      <c r="F11" s="13">
        <v>119300</v>
      </c>
      <c r="G11" s="13">
        <v>220765</v>
      </c>
      <c r="H11" s="13">
        <v>25869</v>
      </c>
      <c r="I11" s="13">
        <v>159143</v>
      </c>
      <c r="J11" s="13">
        <v>140852</v>
      </c>
      <c r="K11" s="13">
        <v>232053</v>
      </c>
      <c r="L11" s="13">
        <v>174252</v>
      </c>
      <c r="M11" s="13">
        <v>75085</v>
      </c>
      <c r="N11" s="13">
        <v>48699</v>
      </c>
      <c r="O11" s="11">
        <f>SUM(B11:N11)</f>
        <v>1823496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18822</v>
      </c>
      <c r="C12" s="13">
        <v>14761</v>
      </c>
      <c r="D12" s="13">
        <v>14327</v>
      </c>
      <c r="E12" s="13">
        <v>4851</v>
      </c>
      <c r="F12" s="13">
        <v>11435</v>
      </c>
      <c r="G12" s="13">
        <v>23487</v>
      </c>
      <c r="H12" s="13">
        <v>3007</v>
      </c>
      <c r="I12" s="13">
        <v>16251</v>
      </c>
      <c r="J12" s="13">
        <v>12576</v>
      </c>
      <c r="K12" s="13">
        <v>16291</v>
      </c>
      <c r="L12" s="13">
        <v>11618</v>
      </c>
      <c r="M12" s="13">
        <v>4097</v>
      </c>
      <c r="N12" s="13">
        <v>2105</v>
      </c>
      <c r="O12" s="11">
        <f>SUM(B12:N12)</f>
        <v>153628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233830</v>
      </c>
      <c r="C13" s="15">
        <f t="shared" si="2"/>
        <v>134411</v>
      </c>
      <c r="D13" s="15">
        <f t="shared" si="2"/>
        <v>166633</v>
      </c>
      <c r="E13" s="15">
        <f t="shared" si="2"/>
        <v>39843</v>
      </c>
      <c r="F13" s="15">
        <f t="shared" si="2"/>
        <v>107865</v>
      </c>
      <c r="G13" s="15">
        <f t="shared" si="2"/>
        <v>197278</v>
      </c>
      <c r="H13" s="15">
        <f t="shared" si="2"/>
        <v>22862</v>
      </c>
      <c r="I13" s="15">
        <f t="shared" si="2"/>
        <v>142892</v>
      </c>
      <c r="J13" s="15">
        <f t="shared" si="2"/>
        <v>128276</v>
      </c>
      <c r="K13" s="15">
        <f t="shared" si="2"/>
        <v>215762</v>
      </c>
      <c r="L13" s="15">
        <f t="shared" si="2"/>
        <v>162634</v>
      </c>
      <c r="M13" s="15">
        <f t="shared" si="2"/>
        <v>70988</v>
      </c>
      <c r="N13" s="15">
        <f t="shared" si="2"/>
        <v>46594</v>
      </c>
      <c r="O13" s="11">
        <f>SUM(B13:N13)</f>
        <v>1669868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1.20592411624129</v>
      </c>
      <c r="C18" s="19">
        <v>1.256498865847185</v>
      </c>
      <c r="D18" s="19">
        <v>1.346792786426833</v>
      </c>
      <c r="E18" s="19">
        <v>0.870363981153919</v>
      </c>
      <c r="F18" s="19">
        <v>1.48050001669649</v>
      </c>
      <c r="G18" s="19">
        <v>1.407044910117119</v>
      </c>
      <c r="H18" s="19">
        <v>1.620335980446936</v>
      </c>
      <c r="I18" s="19">
        <v>1.202509684985564</v>
      </c>
      <c r="J18" s="19">
        <v>1.355659151744575</v>
      </c>
      <c r="K18" s="19">
        <v>1.177615150737276</v>
      </c>
      <c r="L18" s="19">
        <v>1.261204746200677</v>
      </c>
      <c r="M18" s="19">
        <v>1.246351326120745</v>
      </c>
      <c r="N18" s="19">
        <v>1.079570729427789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1043314.7400000001</v>
      </c>
      <c r="C20" s="24">
        <f t="shared" si="3"/>
        <v>667412.5700000001</v>
      </c>
      <c r="D20" s="24">
        <f t="shared" si="3"/>
        <v>733390.6400000001</v>
      </c>
      <c r="E20" s="24">
        <f t="shared" si="3"/>
        <v>202884.89</v>
      </c>
      <c r="F20" s="24">
        <f t="shared" si="3"/>
        <v>613634.71</v>
      </c>
      <c r="G20" s="24">
        <f t="shared" si="3"/>
        <v>902619.8999999999</v>
      </c>
      <c r="H20" s="24">
        <f t="shared" si="3"/>
        <v>164636.87000000002</v>
      </c>
      <c r="I20" s="24">
        <f t="shared" si="3"/>
        <v>694244.63</v>
      </c>
      <c r="J20" s="24">
        <f t="shared" si="3"/>
        <v>665460.7</v>
      </c>
      <c r="K20" s="24">
        <f t="shared" si="3"/>
        <v>888848.1900000001</v>
      </c>
      <c r="L20" s="24">
        <f t="shared" si="3"/>
        <v>819540.1</v>
      </c>
      <c r="M20" s="24">
        <f t="shared" si="3"/>
        <v>418978.07000000007</v>
      </c>
      <c r="N20" s="24">
        <f t="shared" si="3"/>
        <v>210411.64</v>
      </c>
      <c r="O20" s="24">
        <f>O21+O22+O23+O24+O25+O26+O27+O28+O29</f>
        <v>8025377.649999999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773967.5</v>
      </c>
      <c r="C21" s="28">
        <f t="shared" si="4"/>
        <v>482287.06</v>
      </c>
      <c r="D21" s="28">
        <f t="shared" si="4"/>
        <v>501873.82</v>
      </c>
      <c r="E21" s="28">
        <f t="shared" si="4"/>
        <v>210678.84</v>
      </c>
      <c r="F21" s="28">
        <f t="shared" si="4"/>
        <v>383155.8</v>
      </c>
      <c r="G21" s="28">
        <f t="shared" si="4"/>
        <v>582731.41</v>
      </c>
      <c r="H21" s="28">
        <f t="shared" si="4"/>
        <v>93637.87</v>
      </c>
      <c r="I21" s="28">
        <f t="shared" si="4"/>
        <v>512984.73</v>
      </c>
      <c r="J21" s="28">
        <f t="shared" si="4"/>
        <v>451783.04</v>
      </c>
      <c r="K21" s="28">
        <f t="shared" si="4"/>
        <v>684876.76</v>
      </c>
      <c r="L21" s="28">
        <f t="shared" si="4"/>
        <v>585236.96</v>
      </c>
      <c r="M21" s="28">
        <f t="shared" si="4"/>
        <v>296011.27</v>
      </c>
      <c r="N21" s="28">
        <f t="shared" si="4"/>
        <v>175672.01</v>
      </c>
      <c r="O21" s="28">
        <f aca="true" t="shared" si="5" ref="O21:O29">SUM(B21:N21)</f>
        <v>5734897.07</v>
      </c>
    </row>
    <row r="22" spans="1:23" ht="18.75" customHeight="1">
      <c r="A22" s="26" t="s">
        <v>33</v>
      </c>
      <c r="B22" s="28">
        <f>IF(B18&lt;&gt;0,ROUND((B18-1)*B21,2),0)</f>
        <v>159378.57</v>
      </c>
      <c r="C22" s="28">
        <f aca="true" t="shared" si="6" ref="C22:N22">IF(C18&lt;&gt;0,ROUND((C18-1)*C21,2),0)</f>
        <v>123706.08</v>
      </c>
      <c r="D22" s="28">
        <f t="shared" si="6"/>
        <v>174046.22</v>
      </c>
      <c r="E22" s="28">
        <f t="shared" si="6"/>
        <v>-27311.57</v>
      </c>
      <c r="F22" s="28">
        <f t="shared" si="6"/>
        <v>184106.37</v>
      </c>
      <c r="G22" s="28">
        <f t="shared" si="6"/>
        <v>237197.85</v>
      </c>
      <c r="H22" s="28">
        <f t="shared" si="6"/>
        <v>58086.94</v>
      </c>
      <c r="I22" s="28">
        <f t="shared" si="6"/>
        <v>103884.38</v>
      </c>
      <c r="J22" s="28">
        <f t="shared" si="6"/>
        <v>160680.77</v>
      </c>
      <c r="K22" s="28">
        <f t="shared" si="6"/>
        <v>121644.49</v>
      </c>
      <c r="L22" s="28">
        <f t="shared" si="6"/>
        <v>152866.67</v>
      </c>
      <c r="M22" s="28">
        <f t="shared" si="6"/>
        <v>72922.77</v>
      </c>
      <c r="N22" s="28">
        <f t="shared" si="6"/>
        <v>13978.35</v>
      </c>
      <c r="O22" s="28">
        <f t="shared" si="5"/>
        <v>1535187.89</v>
      </c>
      <c r="W22" s="51"/>
    </row>
    <row r="23" spans="1:15" ht="18.75" customHeight="1">
      <c r="A23" s="26" t="s">
        <v>34</v>
      </c>
      <c r="B23" s="28">
        <v>44643.88</v>
      </c>
      <c r="C23" s="28">
        <v>32484.61</v>
      </c>
      <c r="D23" s="28">
        <v>24382.97</v>
      </c>
      <c r="E23" s="28">
        <v>8599.34</v>
      </c>
      <c r="F23" s="28">
        <v>23666.37</v>
      </c>
      <c r="G23" s="28">
        <v>37282.59</v>
      </c>
      <c r="H23" s="28">
        <v>4524.54</v>
      </c>
      <c r="I23" s="28">
        <v>31349.4</v>
      </c>
      <c r="J23" s="28">
        <v>28848.06</v>
      </c>
      <c r="K23" s="28">
        <v>37903.33</v>
      </c>
      <c r="L23" s="28">
        <v>37324.19</v>
      </c>
      <c r="M23" s="28">
        <v>18426.09</v>
      </c>
      <c r="N23" s="28">
        <v>10019.66</v>
      </c>
      <c r="O23" s="28">
        <f t="shared" si="5"/>
        <v>339455.02999999997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1245.29</v>
      </c>
      <c r="C26" s="28">
        <v>815.43</v>
      </c>
      <c r="D26" s="28">
        <v>888.38</v>
      </c>
      <c r="E26" s="28">
        <v>244.89</v>
      </c>
      <c r="F26" s="28">
        <v>742.48</v>
      </c>
      <c r="G26" s="28">
        <v>1088.98</v>
      </c>
      <c r="H26" s="28">
        <v>198</v>
      </c>
      <c r="I26" s="28">
        <v>825.85</v>
      </c>
      <c r="J26" s="28">
        <v>807.62</v>
      </c>
      <c r="K26" s="28">
        <v>1073.35</v>
      </c>
      <c r="L26" s="28">
        <v>984.77</v>
      </c>
      <c r="M26" s="28">
        <v>492.38</v>
      </c>
      <c r="N26" s="28">
        <v>265.74</v>
      </c>
      <c r="O26" s="28">
        <f t="shared" si="5"/>
        <v>9673.16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845.09</v>
      </c>
      <c r="H27" s="28">
        <v>156.5</v>
      </c>
      <c r="I27" s="28">
        <v>661.25</v>
      </c>
      <c r="J27" s="28">
        <v>632.56</v>
      </c>
      <c r="K27" s="28">
        <v>812.53</v>
      </c>
      <c r="L27" s="28">
        <v>721.19</v>
      </c>
      <c r="M27" s="28">
        <v>408.2</v>
      </c>
      <c r="N27" s="28">
        <v>213.89</v>
      </c>
      <c r="O27" s="28">
        <f t="shared" si="5"/>
        <v>7557.8099999999995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-54994.6</v>
      </c>
      <c r="C31" s="28">
        <f aca="true" t="shared" si="7" ref="C31:O31">+C32+C34+C47+C48+C49+C54-C55</f>
        <v>-47720.31</v>
      </c>
      <c r="D31" s="28">
        <f t="shared" si="7"/>
        <v>-38758.33</v>
      </c>
      <c r="E31" s="28">
        <f t="shared" si="7"/>
        <v>-8670.14</v>
      </c>
      <c r="F31" s="28">
        <f t="shared" si="7"/>
        <v>-25935.08</v>
      </c>
      <c r="G31" s="28">
        <f t="shared" si="7"/>
        <v>-45259.4</v>
      </c>
      <c r="H31" s="28">
        <f t="shared" si="7"/>
        <v>-8224.58</v>
      </c>
      <c r="I31" s="28">
        <f t="shared" si="7"/>
        <v>-53718.26</v>
      </c>
      <c r="J31" s="28">
        <f t="shared" si="7"/>
        <v>-40883.25</v>
      </c>
      <c r="K31" s="28">
        <f t="shared" si="7"/>
        <v>-757190.88</v>
      </c>
      <c r="L31" s="28">
        <f t="shared" si="7"/>
        <v>-694487.94</v>
      </c>
      <c r="M31" s="28">
        <f t="shared" si="7"/>
        <v>-18507.57</v>
      </c>
      <c r="N31" s="28">
        <f t="shared" si="7"/>
        <v>-14563.25</v>
      </c>
      <c r="O31" s="28">
        <f t="shared" si="7"/>
        <v>-1808913.59</v>
      </c>
    </row>
    <row r="32" spans="1:15" ht="18.75" customHeight="1">
      <c r="A32" s="26" t="s">
        <v>38</v>
      </c>
      <c r="B32" s="29">
        <f>+B33</f>
        <v>-48070</v>
      </c>
      <c r="C32" s="29">
        <f>+C33</f>
        <v>-43186</v>
      </c>
      <c r="D32" s="29">
        <f aca="true" t="shared" si="8" ref="D32:O32">+D33</f>
        <v>-33818.4</v>
      </c>
      <c r="E32" s="29">
        <f t="shared" si="8"/>
        <v>-7308.4</v>
      </c>
      <c r="F32" s="29">
        <f t="shared" si="8"/>
        <v>-21806.4</v>
      </c>
      <c r="G32" s="29">
        <f t="shared" si="8"/>
        <v>-39204</v>
      </c>
      <c r="H32" s="29">
        <f t="shared" si="8"/>
        <v>-7123.6</v>
      </c>
      <c r="I32" s="29">
        <f t="shared" si="8"/>
        <v>-49126</v>
      </c>
      <c r="J32" s="29">
        <f t="shared" si="8"/>
        <v>-36392.4</v>
      </c>
      <c r="K32" s="29">
        <f t="shared" si="8"/>
        <v>-31222.4</v>
      </c>
      <c r="L32" s="29">
        <f t="shared" si="8"/>
        <v>-23012</v>
      </c>
      <c r="M32" s="29">
        <f t="shared" si="8"/>
        <v>-15769.6</v>
      </c>
      <c r="N32" s="29">
        <f t="shared" si="8"/>
        <v>-13085.6</v>
      </c>
      <c r="O32" s="29">
        <f t="shared" si="8"/>
        <v>-369124.8</v>
      </c>
    </row>
    <row r="33" spans="1:26" ht="18.75" customHeight="1">
      <c r="A33" s="27" t="s">
        <v>39</v>
      </c>
      <c r="B33" s="16">
        <f>ROUND((-B9)*$G$3,2)</f>
        <v>-48070</v>
      </c>
      <c r="C33" s="16">
        <f aca="true" t="shared" si="9" ref="C33:N33">ROUND((-C9)*$G$3,2)</f>
        <v>-43186</v>
      </c>
      <c r="D33" s="16">
        <f t="shared" si="9"/>
        <v>-33818.4</v>
      </c>
      <c r="E33" s="16">
        <f t="shared" si="9"/>
        <v>-7308.4</v>
      </c>
      <c r="F33" s="16">
        <f t="shared" si="9"/>
        <v>-21806.4</v>
      </c>
      <c r="G33" s="16">
        <f t="shared" si="9"/>
        <v>-39204</v>
      </c>
      <c r="H33" s="16">
        <f t="shared" si="9"/>
        <v>-7123.6</v>
      </c>
      <c r="I33" s="16">
        <f t="shared" si="9"/>
        <v>-49126</v>
      </c>
      <c r="J33" s="16">
        <f t="shared" si="9"/>
        <v>-36392.4</v>
      </c>
      <c r="K33" s="16">
        <f t="shared" si="9"/>
        <v>-31222.4</v>
      </c>
      <c r="L33" s="16">
        <f t="shared" si="9"/>
        <v>-23012</v>
      </c>
      <c r="M33" s="16">
        <f t="shared" si="9"/>
        <v>-15769.6</v>
      </c>
      <c r="N33" s="16">
        <f t="shared" si="9"/>
        <v>-13085.6</v>
      </c>
      <c r="O33" s="30">
        <f aca="true" t="shared" si="10" ref="O33:O55">SUM(B33:N33)</f>
        <v>-369124.8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-6924.6</v>
      </c>
      <c r="C34" s="29">
        <f aca="true" t="shared" si="11" ref="C34:O34">SUM(C35:C45)</f>
        <v>-4534.31</v>
      </c>
      <c r="D34" s="29">
        <f t="shared" si="11"/>
        <v>-4939.93</v>
      </c>
      <c r="E34" s="29">
        <f t="shared" si="11"/>
        <v>-1361.74</v>
      </c>
      <c r="F34" s="29">
        <f t="shared" si="11"/>
        <v>-4128.68</v>
      </c>
      <c r="G34" s="29">
        <f t="shared" si="11"/>
        <v>-6055.4</v>
      </c>
      <c r="H34" s="29">
        <f t="shared" si="11"/>
        <v>-1100.98</v>
      </c>
      <c r="I34" s="29">
        <f t="shared" si="11"/>
        <v>-4592.26</v>
      </c>
      <c r="J34" s="29">
        <f t="shared" si="11"/>
        <v>-4490.85</v>
      </c>
      <c r="K34" s="29">
        <f t="shared" si="11"/>
        <v>-725968.48</v>
      </c>
      <c r="L34" s="29">
        <f t="shared" si="11"/>
        <v>-671475.94</v>
      </c>
      <c r="M34" s="29">
        <f t="shared" si="11"/>
        <v>-2737.97</v>
      </c>
      <c r="N34" s="29">
        <f t="shared" si="11"/>
        <v>-1477.65</v>
      </c>
      <c r="O34" s="29">
        <f t="shared" si="11"/>
        <v>-1439788.79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-6924.6</v>
      </c>
      <c r="C43" s="31">
        <v>-4534.31</v>
      </c>
      <c r="D43" s="31">
        <v>-4939.93</v>
      </c>
      <c r="E43" s="31">
        <v>-1361.74</v>
      </c>
      <c r="F43" s="31">
        <v>-4128.68</v>
      </c>
      <c r="G43" s="31">
        <v>-6055.4</v>
      </c>
      <c r="H43" s="31">
        <v>-1100.98</v>
      </c>
      <c r="I43" s="31">
        <v>-4592.26</v>
      </c>
      <c r="J43" s="31">
        <v>-4490.85</v>
      </c>
      <c r="K43" s="31">
        <v>-5968.48</v>
      </c>
      <c r="L43" s="31">
        <v>-5475.94</v>
      </c>
      <c r="M43" s="31">
        <v>-2737.97</v>
      </c>
      <c r="N43" s="31">
        <v>-1477.65</v>
      </c>
      <c r="O43" s="31">
        <f>SUM(B43:N43)</f>
        <v>-53788.79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988320.1400000001</v>
      </c>
      <c r="C53" s="34">
        <f aca="true" t="shared" si="13" ref="C53:N53">+C20+C31</f>
        <v>619692.26</v>
      </c>
      <c r="D53" s="34">
        <f t="shared" si="13"/>
        <v>694632.3100000002</v>
      </c>
      <c r="E53" s="34">
        <f t="shared" si="13"/>
        <v>194214.75</v>
      </c>
      <c r="F53" s="34">
        <f t="shared" si="13"/>
        <v>587699.63</v>
      </c>
      <c r="G53" s="34">
        <f t="shared" si="13"/>
        <v>857360.4999999999</v>
      </c>
      <c r="H53" s="34">
        <f t="shared" si="13"/>
        <v>156412.29000000004</v>
      </c>
      <c r="I53" s="34">
        <f t="shared" si="13"/>
        <v>640526.37</v>
      </c>
      <c r="J53" s="34">
        <f t="shared" si="13"/>
        <v>624577.45</v>
      </c>
      <c r="K53" s="34">
        <f t="shared" si="13"/>
        <v>131657.31000000006</v>
      </c>
      <c r="L53" s="34">
        <f t="shared" si="13"/>
        <v>125052.16000000003</v>
      </c>
      <c r="M53" s="34">
        <f t="shared" si="13"/>
        <v>400470.50000000006</v>
      </c>
      <c r="N53" s="34">
        <f t="shared" si="13"/>
        <v>195848.39</v>
      </c>
      <c r="O53" s="34">
        <f>SUM(B53:N53)</f>
        <v>6216464.06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988320.14</v>
      </c>
      <c r="C59" s="42">
        <f t="shared" si="14"/>
        <v>619692.27</v>
      </c>
      <c r="D59" s="42">
        <f t="shared" si="14"/>
        <v>694632.31</v>
      </c>
      <c r="E59" s="42">
        <f t="shared" si="14"/>
        <v>194214.75</v>
      </c>
      <c r="F59" s="42">
        <f t="shared" si="14"/>
        <v>587699.63</v>
      </c>
      <c r="G59" s="42">
        <f t="shared" si="14"/>
        <v>857360.5</v>
      </c>
      <c r="H59" s="42">
        <f t="shared" si="14"/>
        <v>156412.29</v>
      </c>
      <c r="I59" s="42">
        <f t="shared" si="14"/>
        <v>640526.36</v>
      </c>
      <c r="J59" s="42">
        <f t="shared" si="14"/>
        <v>624577.45</v>
      </c>
      <c r="K59" s="42">
        <f t="shared" si="14"/>
        <v>131657.31</v>
      </c>
      <c r="L59" s="42">
        <f t="shared" si="14"/>
        <v>125052.16</v>
      </c>
      <c r="M59" s="42">
        <f t="shared" si="14"/>
        <v>400470.5</v>
      </c>
      <c r="N59" s="42">
        <f t="shared" si="14"/>
        <v>195848.39</v>
      </c>
      <c r="O59" s="34">
        <f t="shared" si="14"/>
        <v>6216464.06</v>
      </c>
      <c r="Q59"/>
    </row>
    <row r="60" spans="1:18" ht="18.75" customHeight="1">
      <c r="A60" s="26" t="s">
        <v>54</v>
      </c>
      <c r="B60" s="42">
        <v>811791.23</v>
      </c>
      <c r="C60" s="42">
        <v>446830.78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1258622.01</v>
      </c>
      <c r="P60"/>
      <c r="Q60"/>
      <c r="R60" s="41"/>
    </row>
    <row r="61" spans="1:16" ht="18.75" customHeight="1">
      <c r="A61" s="26" t="s">
        <v>55</v>
      </c>
      <c r="B61" s="42">
        <v>176528.91</v>
      </c>
      <c r="C61" s="42">
        <v>172861.49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349390.4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694632.31</v>
      </c>
      <c r="E62" s="43">
        <v>0</v>
      </c>
      <c r="F62" s="43">
        <v>0</v>
      </c>
      <c r="G62" s="43">
        <v>0</v>
      </c>
      <c r="H62" s="42">
        <v>156412.29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851044.6000000001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194214.75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194214.75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587699.63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587699.63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857360.5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857360.5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640526.36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640526.36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624577.45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624577.45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131657.31</v>
      </c>
      <c r="L68" s="29">
        <v>125052.16</v>
      </c>
      <c r="M68" s="43">
        <v>0</v>
      </c>
      <c r="N68" s="43">
        <v>0</v>
      </c>
      <c r="O68" s="34">
        <f t="shared" si="15"/>
        <v>256709.47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400470.5</v>
      </c>
      <c r="N69" s="43">
        <v>0</v>
      </c>
      <c r="O69" s="34">
        <f t="shared" si="15"/>
        <v>400470.5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195848.39</v>
      </c>
      <c r="O70" s="46">
        <f t="shared" si="15"/>
        <v>195848.39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49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2023-03-23T22:48:26Z</dcterms:modified>
  <cp:category/>
  <cp:version/>
  <cp:contentType/>
  <cp:contentStatus/>
</cp:coreProperties>
</file>