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<sst xmlns="http://schemas.openxmlformats.org/spreadsheetml/2006/main" count="88" uniqueCount="85">
  <si>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</si>
  <si>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</si>
  <si>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</si>
  <si>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</si>
  <si>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</si>
  <si>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</si>
  <si>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</si>
  <si>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</si>
  <si>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</si>
  <si>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</si>
  <si>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</si>
  <si>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</si>
  <si>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</si>
  <si>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</si>
  <si>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</si>
  <si>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</si>
  <si>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</si>
  <si>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</si>
  <si>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</si>
  <si>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</si>
  <si>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</si>
  <si>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</si>
  <si>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</si>
  <si>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</si>
  <si>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</si>
  <si>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</si>
  <si>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</si>
  <si>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</si>
  <si>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</si>
  <si>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</si>
  <si>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</si>
  <si>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</si>
  <si>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</si>
  <si>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</si>
  <si>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</si>
  <si>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</si>
  <si>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</si>
  <si>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</si>
  <si>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</si>
  <si>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</si>
  <si>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</si>
  <si>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</si>
  <si>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</si>
  <si>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</si>
  <si>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</si>
  <si>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</si>
  <si>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</si>
  <si>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</si>
  <si>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</si>
  <si>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</si>
  <si>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</si>
  <si>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</si>
  <si>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</si>
  <si>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</si>
  <si>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</si>
  <si>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</si>
  <si>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</si>
  <si>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</si>
  <si>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</si>
  <si>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</si>
  <si>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</si>
  <si>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</si>
  <si>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</si>
  <si>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</si>
  <si>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</si>
  <si>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</si>
  <si>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</si>
  <si>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</si>
  <si>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</si>
  <si>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</si>
  <si>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</si>
  <si>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</si>
  <si>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</si>
  <si>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</si>
  <si>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</si>
  <si>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</si>
  <si>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</si>
  <si>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</si>
  <si>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</si>
  <si>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</si>
  <si>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</si>
  <si>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</si>
  <si>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</si>
  <si>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</si>
  <si>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16/03/23 - VENCIMENTO 23/03/23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</si>
</sst>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400639</v>
      </c>
      <c r="C7" s="9">
        <f t="shared" si="0"/>
        <v>283032</v>
      </c>
      <c r="D7" s="9">
        <f t="shared" si="0"/>
        <v>265488</v>
      </c>
      <c r="E7" s="9">
        <f t="shared" si="0"/>
        <v>70681</v>
      </c>
      <c r="F7" s="9">
        <f t="shared" si="0"/>
        <v>232506</v>
      </c>
      <c r="G7" s="9">
        <f t="shared" si="0"/>
        <v>387860</v>
      </c>
      <c r="H7" s="9">
        <f t="shared" si="0"/>
        <v>42474</v>
      </c>
      <c r="I7" s="9">
        <f t="shared" si="0"/>
        <v>311087</v>
      </c>
      <c r="J7" s="9">
        <f t="shared" si="0"/>
        <v>225376</v>
      </c>
      <c r="K7" s="9">
        <f t="shared" si="0"/>
        <v>361854</v>
      </c>
      <c r="L7" s="9">
        <f t="shared" si="0"/>
        <v>271360</v>
      </c>
      <c r="M7" s="9">
        <f t="shared" si="0"/>
        <v>135563</v>
      </c>
      <c r="N7" s="9">
        <f t="shared" si="0"/>
        <v>86087</v>
      </c>
      <c r="O7" s="9">
        <f t="shared" si="0"/>
        <v>3074007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11467</v>
      </c>
      <c r="C8" s="11">
        <f t="shared" si="1"/>
        <v>12098</v>
      </c>
      <c r="D8" s="11">
        <f t="shared" si="1"/>
        <v>7274</v>
      </c>
      <c r="E8" s="11">
        <f t="shared" si="1"/>
        <v>1814</v>
      </c>
      <c r="F8" s="11">
        <f t="shared" si="1"/>
        <v>6092</v>
      </c>
      <c r="G8" s="11">
        <f t="shared" si="1"/>
        <v>10002</v>
      </c>
      <c r="H8" s="11">
        <f t="shared" si="1"/>
        <v>1847</v>
      </c>
      <c r="I8" s="11">
        <f t="shared" si="1"/>
        <v>14658</v>
      </c>
      <c r="J8" s="11">
        <f t="shared" si="1"/>
        <v>9411</v>
      </c>
      <c r="K8" s="11">
        <f t="shared" si="1"/>
        <v>7447</v>
      </c>
      <c r="L8" s="11">
        <f t="shared" si="1"/>
        <v>5700</v>
      </c>
      <c r="M8" s="11">
        <f t="shared" si="1"/>
        <v>4862</v>
      </c>
      <c r="N8" s="11">
        <f t="shared" si="1"/>
        <v>3742</v>
      </c>
      <c r="O8" s="11">
        <f t="shared" si="1"/>
        <v>96414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11467</v>
      </c>
      <c r="C9" s="11">
        <v>12098</v>
      </c>
      <c r="D9" s="11">
        <v>7274</v>
      </c>
      <c r="E9" s="11">
        <v>1814</v>
      </c>
      <c r="F9" s="11">
        <v>6092</v>
      </c>
      <c r="G9" s="11">
        <v>10002</v>
      </c>
      <c r="H9" s="11">
        <v>1847</v>
      </c>
      <c r="I9" s="11">
        <v>14658</v>
      </c>
      <c r="J9" s="11">
        <v>9411</v>
      </c>
      <c r="K9" s="11">
        <v>7437</v>
      </c>
      <c r="L9" s="11">
        <v>5700</v>
      </c>
      <c r="M9" s="11">
        <v>4858</v>
      </c>
      <c r="N9" s="11">
        <v>3732</v>
      </c>
      <c r="O9" s="11">
        <f>SUM(B9:N9)</f>
        <v>96390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10</v>
      </c>
      <c r="L10" s="13">
        <v>0</v>
      </c>
      <c r="M10" s="13">
        <v>4</v>
      </c>
      <c r="N10" s="13">
        <v>10</v>
      </c>
      <c r="O10" s="11">
        <f>SUM(B10:N10)</f>
        <v>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389172</v>
      </c>
      <c r="C11" s="13">
        <v>270934</v>
      </c>
      <c r="D11" s="13">
        <v>258214</v>
      </c>
      <c r="E11" s="13">
        <v>68867</v>
      </c>
      <c r="F11" s="13">
        <v>226414</v>
      </c>
      <c r="G11" s="13">
        <v>377858</v>
      </c>
      <c r="H11" s="13">
        <v>40627</v>
      </c>
      <c r="I11" s="13">
        <v>296429</v>
      </c>
      <c r="J11" s="13">
        <v>215965</v>
      </c>
      <c r="K11" s="13">
        <v>354407</v>
      </c>
      <c r="L11" s="13">
        <v>265660</v>
      </c>
      <c r="M11" s="13">
        <v>130701</v>
      </c>
      <c r="N11" s="13">
        <v>82345</v>
      </c>
      <c r="O11" s="11">
        <f>SUM(B11:N11)</f>
        <v>2977593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26110</v>
      </c>
      <c r="C12" s="13">
        <v>23408</v>
      </c>
      <c r="D12" s="13">
        <v>17992</v>
      </c>
      <c r="E12" s="13">
        <v>6949</v>
      </c>
      <c r="F12" s="13">
        <v>19548</v>
      </c>
      <c r="G12" s="13">
        <v>35018</v>
      </c>
      <c r="H12" s="13">
        <v>3983</v>
      </c>
      <c r="I12" s="13">
        <v>27189</v>
      </c>
      <c r="J12" s="13">
        <v>17785</v>
      </c>
      <c r="K12" s="13">
        <v>22727</v>
      </c>
      <c r="L12" s="13">
        <v>17170</v>
      </c>
      <c r="M12" s="13">
        <v>6481</v>
      </c>
      <c r="N12" s="13">
        <v>3385</v>
      </c>
      <c r="O12" s="11">
        <f>SUM(B12:N12)</f>
        <v>227745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363062</v>
      </c>
      <c r="C13" s="15">
        <f t="shared" si="2"/>
        <v>247526</v>
      </c>
      <c r="D13" s="15">
        <f t="shared" si="2"/>
        <v>240222</v>
      </c>
      <c r="E13" s="15">
        <f t="shared" si="2"/>
        <v>61918</v>
      </c>
      <c r="F13" s="15">
        <f t="shared" si="2"/>
        <v>206866</v>
      </c>
      <c r="G13" s="15">
        <f t="shared" si="2"/>
        <v>342840</v>
      </c>
      <c r="H13" s="15">
        <f t="shared" si="2"/>
        <v>36644</v>
      </c>
      <c r="I13" s="15">
        <f t="shared" si="2"/>
        <v>269240</v>
      </c>
      <c r="J13" s="15">
        <f t="shared" si="2"/>
        <v>198180</v>
      </c>
      <c r="K13" s="15">
        <f t="shared" si="2"/>
        <v>331680</v>
      </c>
      <c r="L13" s="15">
        <f t="shared" si="2"/>
        <v>248490</v>
      </c>
      <c r="M13" s="15">
        <f t="shared" si="2"/>
        <v>124220</v>
      </c>
      <c r="N13" s="15">
        <f t="shared" si="2"/>
        <v>78960</v>
      </c>
      <c r="O13" s="11">
        <f>SUM(B13:N13)</f>
        <v>2749848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1.16683336228078</v>
      </c>
      <c r="C18" s="19">
        <v>1.22413804502367</v>
      </c>
      <c r="D18" s="19">
        <v>1.289521659855112</v>
      </c>
      <c r="E18" s="19">
        <v>0.841110483771781</v>
      </c>
      <c r="F18" s="19">
        <v>1.342270227790032</v>
      </c>
      <c r="G18" s="19">
        <v>1.393812070320875</v>
      </c>
      <c r="H18" s="19">
        <v>1.627831298702841</v>
      </c>
      <c r="I18" s="19">
        <v>1.196503765910259</v>
      </c>
      <c r="J18" s="19">
        <v>1.313539709722345</v>
      </c>
      <c r="K18" s="19">
        <v>1.120826346829087</v>
      </c>
      <c r="L18" s="19">
        <v>1.193177510509948</v>
      </c>
      <c r="M18" s="19">
        <v>1.194684016936184</v>
      </c>
      <c r="N18" s="19">
        <v>1.084929554380152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1504053.3900000001</v>
      </c>
      <c r="C20" s="24">
        <f t="shared" si="3"/>
        <v>1126788.99</v>
      </c>
      <c r="D20" s="24">
        <f t="shared" si="3"/>
        <v>975976.2000000002</v>
      </c>
      <c r="E20" s="24">
        <f t="shared" si="3"/>
        <v>292798.99</v>
      </c>
      <c r="F20" s="24">
        <f t="shared" si="3"/>
        <v>1023035.63</v>
      </c>
      <c r="G20" s="24">
        <f t="shared" si="3"/>
        <v>1478921.97</v>
      </c>
      <c r="H20" s="24">
        <f t="shared" si="3"/>
        <v>249759.41000000003</v>
      </c>
      <c r="I20" s="24">
        <f t="shared" si="3"/>
        <v>1216073.1100000003</v>
      </c>
      <c r="J20" s="24">
        <f t="shared" si="3"/>
        <v>960311.13</v>
      </c>
      <c r="K20" s="24">
        <f t="shared" si="3"/>
        <v>1263406.04</v>
      </c>
      <c r="L20" s="24">
        <f t="shared" si="3"/>
        <v>1152374.0399999998</v>
      </c>
      <c r="M20" s="24">
        <f t="shared" si="3"/>
        <v>667671.1600000001</v>
      </c>
      <c r="N20" s="24">
        <f t="shared" si="3"/>
        <v>344273.7300000001</v>
      </c>
      <c r="O20" s="24">
        <f>O21+O22+O23+O24+O25+O26+O27+O28+O29</f>
        <v>12255443.790000003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1176436.36</v>
      </c>
      <c r="C21" s="28">
        <f t="shared" si="4"/>
        <v>858577.57</v>
      </c>
      <c r="D21" s="28">
        <f t="shared" si="4"/>
        <v>706304.28</v>
      </c>
      <c r="E21" s="28">
        <f t="shared" si="4"/>
        <v>321238.08</v>
      </c>
      <c r="F21" s="28">
        <f t="shared" si="4"/>
        <v>716955.5</v>
      </c>
      <c r="G21" s="28">
        <f t="shared" si="4"/>
        <v>984078.39</v>
      </c>
      <c r="H21" s="28">
        <f t="shared" si="4"/>
        <v>144687.68</v>
      </c>
      <c r="I21" s="28">
        <f t="shared" si="4"/>
        <v>937025.15</v>
      </c>
      <c r="J21" s="28">
        <f t="shared" si="4"/>
        <v>682799.13</v>
      </c>
      <c r="K21" s="28">
        <f t="shared" si="4"/>
        <v>1036241.3</v>
      </c>
      <c r="L21" s="28">
        <f t="shared" si="4"/>
        <v>884823.55</v>
      </c>
      <c r="M21" s="28">
        <f t="shared" si="4"/>
        <v>510069.34</v>
      </c>
      <c r="N21" s="28">
        <f t="shared" si="4"/>
        <v>292583.89</v>
      </c>
      <c r="O21" s="28">
        <f aca="true" t="shared" si="5" ref="O21:O29">SUM(B21:N21)</f>
        <v>9251820.22</v>
      </c>
    </row>
    <row r="22" spans="1:23" ht="18.75" customHeight="1">
      <c r="A22" s="26" t="s">
        <v>33</v>
      </c>
      <c r="B22" s="28">
        <f>IF(B18&lt;&gt;0,ROUND((B18-1)*B21,2),0)</f>
        <v>196268.83</v>
      </c>
      <c r="C22" s="28">
        <f aca="true" t="shared" si="6" ref="C22:N22">IF(C18&lt;&gt;0,ROUND((C18-1)*C21,2),0)</f>
        <v>192439.9</v>
      </c>
      <c r="D22" s="28">
        <f t="shared" si="6"/>
        <v>204490.39</v>
      </c>
      <c r="E22" s="28">
        <f t="shared" si="6"/>
        <v>-51041.36</v>
      </c>
      <c r="F22" s="28">
        <f t="shared" si="6"/>
        <v>245392.52</v>
      </c>
      <c r="G22" s="28">
        <f t="shared" si="6"/>
        <v>387541.95</v>
      </c>
      <c r="H22" s="28">
        <f t="shared" si="6"/>
        <v>90839.45</v>
      </c>
      <c r="I22" s="28">
        <f t="shared" si="6"/>
        <v>184128.97</v>
      </c>
      <c r="J22" s="28">
        <f t="shared" si="6"/>
        <v>214084.64</v>
      </c>
      <c r="K22" s="28">
        <f t="shared" si="6"/>
        <v>125205.25</v>
      </c>
      <c r="L22" s="28">
        <f t="shared" si="6"/>
        <v>170928.01</v>
      </c>
      <c r="M22" s="28">
        <f t="shared" si="6"/>
        <v>99302.35</v>
      </c>
      <c r="N22" s="28">
        <f t="shared" si="6"/>
        <v>24849.02</v>
      </c>
      <c r="O22" s="28">
        <f t="shared" si="5"/>
        <v>2084429.9200000002</v>
      </c>
      <c r="W22" s="51"/>
    </row>
    <row r="23" spans="1:15" ht="18.75" customHeight="1">
      <c r="A23" s="26" t="s">
        <v>34</v>
      </c>
      <c r="B23" s="28">
        <v>66192.75</v>
      </c>
      <c r="C23" s="28">
        <v>46831.49</v>
      </c>
      <c r="D23" s="28">
        <v>32278.87</v>
      </c>
      <c r="E23" s="28">
        <v>11717.86</v>
      </c>
      <c r="F23" s="28">
        <v>37981.44</v>
      </c>
      <c r="G23" s="28">
        <v>61911.76</v>
      </c>
      <c r="H23" s="28">
        <v>5863</v>
      </c>
      <c r="I23" s="28">
        <v>48843.37</v>
      </c>
      <c r="J23" s="28">
        <v>39390.56</v>
      </c>
      <c r="K23" s="28">
        <v>57700.06</v>
      </c>
      <c r="L23" s="28">
        <v>52666.51</v>
      </c>
      <c r="M23" s="28">
        <v>26699.76</v>
      </c>
      <c r="N23" s="28">
        <v>16117.45</v>
      </c>
      <c r="O23" s="28">
        <f t="shared" si="5"/>
        <v>504194.88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-7460.23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-16826.53</v>
      </c>
    </row>
    <row r="26" spans="1:26" ht="18.75" customHeight="1">
      <c r="A26" s="26" t="s">
        <v>68</v>
      </c>
      <c r="B26" s="28">
        <v>1075.95</v>
      </c>
      <c r="C26" s="28">
        <v>820.64</v>
      </c>
      <c r="D26" s="28">
        <v>703.41</v>
      </c>
      <c r="E26" s="28">
        <v>211.02</v>
      </c>
      <c r="F26" s="28">
        <v>742.48</v>
      </c>
      <c r="G26" s="28">
        <v>1070.74</v>
      </c>
      <c r="H26" s="28">
        <v>179.76</v>
      </c>
      <c r="I26" s="28">
        <v>875.35</v>
      </c>
      <c r="J26" s="28">
        <v>695.59</v>
      </c>
      <c r="K26" s="28">
        <v>909.22</v>
      </c>
      <c r="L26" s="28">
        <v>828.46</v>
      </c>
      <c r="M26" s="28">
        <v>474.15</v>
      </c>
      <c r="N26" s="28">
        <v>247.49</v>
      </c>
      <c r="O26" s="28">
        <f t="shared" si="5"/>
        <v>8834.26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954.67</v>
      </c>
      <c r="C27" s="28">
        <v>710.8</v>
      </c>
      <c r="D27" s="28">
        <v>623.39</v>
      </c>
      <c r="E27" s="28">
        <v>190.42</v>
      </c>
      <c r="F27" s="28">
        <v>627.32</v>
      </c>
      <c r="G27" s="28">
        <v>845.15</v>
      </c>
      <c r="H27" s="28">
        <v>156.5</v>
      </c>
      <c r="I27" s="28">
        <v>661.25</v>
      </c>
      <c r="J27" s="28">
        <v>632.56</v>
      </c>
      <c r="K27" s="28">
        <v>812.48</v>
      </c>
      <c r="L27" s="28">
        <v>721.19</v>
      </c>
      <c r="M27" s="28">
        <v>408.2</v>
      </c>
      <c r="N27" s="28">
        <v>213.89</v>
      </c>
      <c r="O27" s="28">
        <f t="shared" si="5"/>
        <v>7557.82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26300.82</v>
      </c>
      <c r="K29" s="28">
        <v>40434.75</v>
      </c>
      <c r="L29" s="28">
        <v>40340.45</v>
      </c>
      <c r="M29" s="28">
        <v>28797.5</v>
      </c>
      <c r="N29" s="28">
        <v>8432.78</v>
      </c>
      <c r="O29" s="28">
        <f t="shared" si="5"/>
        <v>384244.03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-56437.770000000004</v>
      </c>
      <c r="C31" s="28">
        <f aca="true" t="shared" si="7" ref="C31:O31">+C32+C34+C47+C48+C49+C54-C55</f>
        <v>-57794.479999999996</v>
      </c>
      <c r="D31" s="28">
        <f t="shared" si="7"/>
        <v>-35916.979999999996</v>
      </c>
      <c r="E31" s="28">
        <f t="shared" si="7"/>
        <v>-9155.02</v>
      </c>
      <c r="F31" s="28">
        <f t="shared" si="7"/>
        <v>-30933.48</v>
      </c>
      <c r="G31" s="28">
        <f t="shared" si="7"/>
        <v>-49962.8</v>
      </c>
      <c r="H31" s="28">
        <f t="shared" si="7"/>
        <v>-9126.380000000001</v>
      </c>
      <c r="I31" s="28">
        <f t="shared" si="7"/>
        <v>-69362.7</v>
      </c>
      <c r="J31" s="28">
        <f t="shared" si="7"/>
        <v>-45276.33</v>
      </c>
      <c r="K31" s="28">
        <f t="shared" si="7"/>
        <v>-37778.63</v>
      </c>
      <c r="L31" s="28">
        <f t="shared" si="7"/>
        <v>-29686.739999999998</v>
      </c>
      <c r="M31" s="28">
        <f t="shared" si="7"/>
        <v>-24011.760000000002</v>
      </c>
      <c r="N31" s="28">
        <f t="shared" si="7"/>
        <v>-17797.02</v>
      </c>
      <c r="O31" s="28">
        <f t="shared" si="7"/>
        <v>-473240.09</v>
      </c>
    </row>
    <row r="32" spans="1:15" ht="18.75" customHeight="1">
      <c r="A32" s="26" t="s">
        <v>38</v>
      </c>
      <c r="B32" s="29">
        <f>+B33</f>
        <v>-50454.8</v>
      </c>
      <c r="C32" s="29">
        <f>+C33</f>
        <v>-53231.2</v>
      </c>
      <c r="D32" s="29">
        <f aca="true" t="shared" si="8" ref="D32:O32">+D33</f>
        <v>-32005.6</v>
      </c>
      <c r="E32" s="29">
        <f t="shared" si="8"/>
        <v>-7981.6</v>
      </c>
      <c r="F32" s="29">
        <f t="shared" si="8"/>
        <v>-26804.8</v>
      </c>
      <c r="G32" s="29">
        <f t="shared" si="8"/>
        <v>-44008.8</v>
      </c>
      <c r="H32" s="29">
        <f t="shared" si="8"/>
        <v>-8126.8</v>
      </c>
      <c r="I32" s="29">
        <f t="shared" si="8"/>
        <v>-64495.2</v>
      </c>
      <c r="J32" s="29">
        <f t="shared" si="8"/>
        <v>-41408.4</v>
      </c>
      <c r="K32" s="29">
        <f t="shared" si="8"/>
        <v>-32722.8</v>
      </c>
      <c r="L32" s="29">
        <f t="shared" si="8"/>
        <v>-25080</v>
      </c>
      <c r="M32" s="29">
        <f t="shared" si="8"/>
        <v>-21375.2</v>
      </c>
      <c r="N32" s="29">
        <f t="shared" si="8"/>
        <v>-16420.8</v>
      </c>
      <c r="O32" s="29">
        <f t="shared" si="8"/>
        <v>-424116</v>
      </c>
    </row>
    <row r="33" spans="1:26" ht="18.75" customHeight="1">
      <c r="A33" s="27" t="s">
        <v>39</v>
      </c>
      <c r="B33" s="16">
        <f>ROUND((-B9)*$G$3,2)</f>
        <v>-50454.8</v>
      </c>
      <c r="C33" s="16">
        <f aca="true" t="shared" si="9" ref="C33:N33">ROUND((-C9)*$G$3,2)</f>
        <v>-53231.2</v>
      </c>
      <c r="D33" s="16">
        <f t="shared" si="9"/>
        <v>-32005.6</v>
      </c>
      <c r="E33" s="16">
        <f t="shared" si="9"/>
        <v>-7981.6</v>
      </c>
      <c r="F33" s="16">
        <f t="shared" si="9"/>
        <v>-26804.8</v>
      </c>
      <c r="G33" s="16">
        <f t="shared" si="9"/>
        <v>-44008.8</v>
      </c>
      <c r="H33" s="16">
        <f t="shared" si="9"/>
        <v>-8126.8</v>
      </c>
      <c r="I33" s="16">
        <f t="shared" si="9"/>
        <v>-64495.2</v>
      </c>
      <c r="J33" s="16">
        <f t="shared" si="9"/>
        <v>-41408.4</v>
      </c>
      <c r="K33" s="16">
        <f t="shared" si="9"/>
        <v>-32722.8</v>
      </c>
      <c r="L33" s="16">
        <f t="shared" si="9"/>
        <v>-25080</v>
      </c>
      <c r="M33" s="16">
        <f t="shared" si="9"/>
        <v>-21375.2</v>
      </c>
      <c r="N33" s="16">
        <f t="shared" si="9"/>
        <v>-16420.8</v>
      </c>
      <c r="O33" s="30">
        <f aca="true" t="shared" si="10" ref="O33:O55">SUM(B33:N33)</f>
        <v>-424116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-5982.97</v>
      </c>
      <c r="C34" s="29">
        <f aca="true" t="shared" si="11" ref="C34:O34">SUM(C35:C45)</f>
        <v>-4563.28</v>
      </c>
      <c r="D34" s="29">
        <f t="shared" si="11"/>
        <v>-3911.38</v>
      </c>
      <c r="E34" s="29">
        <f t="shared" si="11"/>
        <v>-1173.42</v>
      </c>
      <c r="F34" s="29">
        <f t="shared" si="11"/>
        <v>-4128.68</v>
      </c>
      <c r="G34" s="29">
        <f t="shared" si="11"/>
        <v>-5954</v>
      </c>
      <c r="H34" s="29">
        <f t="shared" si="11"/>
        <v>-999.58</v>
      </c>
      <c r="I34" s="29">
        <f t="shared" si="11"/>
        <v>-4867.5</v>
      </c>
      <c r="J34" s="29">
        <f t="shared" si="11"/>
        <v>-3867.93</v>
      </c>
      <c r="K34" s="29">
        <f t="shared" si="11"/>
        <v>-5055.83</v>
      </c>
      <c r="L34" s="29">
        <f t="shared" si="11"/>
        <v>-4606.74</v>
      </c>
      <c r="M34" s="29">
        <f t="shared" si="11"/>
        <v>-2636.56</v>
      </c>
      <c r="N34" s="29">
        <f t="shared" si="11"/>
        <v>-1376.22</v>
      </c>
      <c r="O34" s="29">
        <f t="shared" si="11"/>
        <v>-49124.090000000004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-5982.97</v>
      </c>
      <c r="C43" s="31">
        <v>-4563.28</v>
      </c>
      <c r="D43" s="31">
        <v>-3911.38</v>
      </c>
      <c r="E43" s="31">
        <v>-1173.42</v>
      </c>
      <c r="F43" s="31">
        <v>-4128.68</v>
      </c>
      <c r="G43" s="31">
        <v>-5954</v>
      </c>
      <c r="H43" s="31">
        <v>-999.58</v>
      </c>
      <c r="I43" s="31">
        <v>-4867.5</v>
      </c>
      <c r="J43" s="31">
        <v>-3867.93</v>
      </c>
      <c r="K43" s="31">
        <v>-5055.83</v>
      </c>
      <c r="L43" s="31">
        <v>-4606.74</v>
      </c>
      <c r="M43" s="31">
        <v>-2636.56</v>
      </c>
      <c r="N43" s="31">
        <v>-1376.22</v>
      </c>
      <c r="O43" s="31">
        <f>SUM(B43:N43)</f>
        <v>-49124.090000000004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1447615.62</v>
      </c>
      <c r="C53" s="34">
        <f aca="true" t="shared" si="13" ref="C53:N53">+C20+C31</f>
        <v>1068994.51</v>
      </c>
      <c r="D53" s="34">
        <f t="shared" si="13"/>
        <v>940059.2200000002</v>
      </c>
      <c r="E53" s="34">
        <f t="shared" si="13"/>
        <v>283643.97</v>
      </c>
      <c r="F53" s="34">
        <f t="shared" si="13"/>
        <v>992102.15</v>
      </c>
      <c r="G53" s="34">
        <f t="shared" si="13"/>
        <v>1428959.17</v>
      </c>
      <c r="H53" s="34">
        <f t="shared" si="13"/>
        <v>240633.03000000003</v>
      </c>
      <c r="I53" s="34">
        <f t="shared" si="13"/>
        <v>1146710.4100000004</v>
      </c>
      <c r="J53" s="34">
        <f t="shared" si="13"/>
        <v>915034.8</v>
      </c>
      <c r="K53" s="34">
        <f t="shared" si="13"/>
        <v>1225627.4100000001</v>
      </c>
      <c r="L53" s="34">
        <f t="shared" si="13"/>
        <v>1122687.2999999998</v>
      </c>
      <c r="M53" s="34">
        <f t="shared" si="13"/>
        <v>643659.4000000001</v>
      </c>
      <c r="N53" s="34">
        <f t="shared" si="13"/>
        <v>326476.7100000001</v>
      </c>
      <c r="O53" s="34">
        <f>SUM(B53:N53)</f>
        <v>11782203.700000001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41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1447615.62</v>
      </c>
      <c r="C59" s="42">
        <f t="shared" si="14"/>
        <v>1068994.51</v>
      </c>
      <c r="D59" s="42">
        <f t="shared" si="14"/>
        <v>940059.21</v>
      </c>
      <c r="E59" s="42">
        <f t="shared" si="14"/>
        <v>283643.96</v>
      </c>
      <c r="F59" s="42">
        <f t="shared" si="14"/>
        <v>992102.15</v>
      </c>
      <c r="G59" s="42">
        <f t="shared" si="14"/>
        <v>1428959.17</v>
      </c>
      <c r="H59" s="42">
        <f t="shared" si="14"/>
        <v>240633.04</v>
      </c>
      <c r="I59" s="42">
        <f t="shared" si="14"/>
        <v>1146710.42</v>
      </c>
      <c r="J59" s="42">
        <f t="shared" si="14"/>
        <v>915034.8</v>
      </c>
      <c r="K59" s="42">
        <f t="shared" si="14"/>
        <v>1225627.41</v>
      </c>
      <c r="L59" s="42">
        <f t="shared" si="14"/>
        <v>1122687.3</v>
      </c>
      <c r="M59" s="42">
        <f t="shared" si="14"/>
        <v>643659.4</v>
      </c>
      <c r="N59" s="42">
        <f t="shared" si="14"/>
        <v>326476.71</v>
      </c>
      <c r="O59" s="34">
        <f t="shared" si="14"/>
        <v>11782203.700000001</v>
      </c>
      <c r="Q59"/>
    </row>
    <row r="60" spans="1:18" ht="18.75" customHeight="1">
      <c r="A60" s="26" t="s">
        <v>54</v>
      </c>
      <c r="B60" s="42">
        <v>1183820.57</v>
      </c>
      <c r="C60" s="42">
        <v>765835.37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1949655.94</v>
      </c>
      <c r="P60"/>
      <c r="Q60"/>
      <c r="R60" s="41"/>
    </row>
    <row r="61" spans="1:16" ht="18.75" customHeight="1">
      <c r="A61" s="26" t="s">
        <v>55</v>
      </c>
      <c r="B61" s="42">
        <v>263795.05</v>
      </c>
      <c r="C61" s="42">
        <v>303159.14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566954.19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940059.21</v>
      </c>
      <c r="E62" s="43">
        <v>0</v>
      </c>
      <c r="F62" s="43">
        <v>0</v>
      </c>
      <c r="G62" s="43">
        <v>0</v>
      </c>
      <c r="H62" s="42">
        <v>240633.04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1180692.25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283643.96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283643.96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992102.15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992102.15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1428959.17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1428959.17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1146710.42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1146710.42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915034.8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915034.8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1225627.41</v>
      </c>
      <c r="L68" s="29">
        <v>1122687.3</v>
      </c>
      <c r="M68" s="43">
        <v>0</v>
      </c>
      <c r="N68" s="43">
        <v>0</v>
      </c>
      <c r="O68" s="34">
        <f t="shared" si="15"/>
        <v>2348314.71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643659.4</v>
      </c>
      <c r="N69" s="43">
        <v>0</v>
      </c>
      <c r="O69" s="34">
        <f t="shared" si="15"/>
        <v>643659.4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326476.71</v>
      </c>
      <c r="O70" s="46">
        <f t="shared" si="15"/>
        <v>326476.71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2023-03-22T15:00:16Z</dcterms:modified>
  <cp:category/>
  <cp:version/>
  <cp:contentType/>
  <cp:contentStatus/>
</cp:coreProperties>
</file>