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<sst xmlns="http://schemas.openxmlformats.org/spreadsheetml/2006/main" count="88" uniqueCount="85">
  <si>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</si>
  <si>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</si>
  <si>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</si>
  <si>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</si>
  <si>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</si>
  <si>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</si>
  <si>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</si>
  <si>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</si>
  <si>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</si>
  <si>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</si>
  <si>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</si>
  <si>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</si>
  <si>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</si>
  <si>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</si>
  <si>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</si>
  <si>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</si>
  <si>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</si>
  <si>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</si>
  <si>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</si>
  <si>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</si>
  <si>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</si>
  <si>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</si>
  <si>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</si>
  <si>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</si>
  <si>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</si>
  <si>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</si>
  <si>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</si>
  <si>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</si>
  <si>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</si>
  <si>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</si>
  <si>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</si>
  <si>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</si>
  <si>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</si>
  <si>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</si>
  <si>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</si>
  <si>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</si>
  <si>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</si>
  <si>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</si>
  <si>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</si>
  <si>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</si>
  <si>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</si>
  <si>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</si>
  <si>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</si>
  <si>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</si>
  <si>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</si>
  <si>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</si>
  <si>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</si>
  <si>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</si>
  <si>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</si>
  <si>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</si>
  <si>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</si>
  <si>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</si>
  <si>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</si>
  <si>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</si>
  <si>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</si>
  <si>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</si>
  <si>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</si>
  <si>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</si>
  <si>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</si>
  <si>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</si>
  <si>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</si>
  <si>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</si>
  <si>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</si>
  <si>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</si>
  <si>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</si>
  <si>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</si>
  <si>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</si>
  <si>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</si>
  <si>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</si>
  <si>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</si>
  <si>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</si>
  <si>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</si>
  <si>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</si>
  <si>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</si>
  <si>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</si>
  <si>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</si>
  <si>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</si>
  <si>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</si>
  <si>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</si>
  <si>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</si>
  <si>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</si>
  <si>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</si>
  <si>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</si>
  <si>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</si>
  <si>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15/03/23 - VENCIMENTO 22/03/23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</si>
</sst>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403799</v>
      </c>
      <c r="C7" s="9">
        <f t="shared" si="0"/>
        <v>286295</v>
      </c>
      <c r="D7" s="9">
        <f t="shared" si="0"/>
        <v>270107</v>
      </c>
      <c r="E7" s="9">
        <f t="shared" si="0"/>
        <v>71639</v>
      </c>
      <c r="F7" s="9">
        <f t="shared" si="0"/>
        <v>242913</v>
      </c>
      <c r="G7" s="9">
        <f t="shared" si="0"/>
        <v>389972</v>
      </c>
      <c r="H7" s="9">
        <f t="shared" si="0"/>
        <v>45133</v>
      </c>
      <c r="I7" s="9">
        <f t="shared" si="0"/>
        <v>309441</v>
      </c>
      <c r="J7" s="9">
        <f t="shared" si="0"/>
        <v>227963</v>
      </c>
      <c r="K7" s="9">
        <f t="shared" si="0"/>
        <v>363231</v>
      </c>
      <c r="L7" s="9">
        <f t="shared" si="0"/>
        <v>272249</v>
      </c>
      <c r="M7" s="9">
        <f t="shared" si="0"/>
        <v>135615</v>
      </c>
      <c r="N7" s="9">
        <f t="shared" si="0"/>
        <v>87938</v>
      </c>
      <c r="O7" s="9">
        <f t="shared" si="0"/>
        <v>3106295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11895</v>
      </c>
      <c r="C8" s="11">
        <f t="shared" si="1"/>
        <v>12611</v>
      </c>
      <c r="D8" s="11">
        <f t="shared" si="1"/>
        <v>7502</v>
      </c>
      <c r="E8" s="11">
        <f t="shared" si="1"/>
        <v>1940</v>
      </c>
      <c r="F8" s="11">
        <f t="shared" si="1"/>
        <v>6588</v>
      </c>
      <c r="G8" s="11">
        <f t="shared" si="1"/>
        <v>10000</v>
      </c>
      <c r="H8" s="11">
        <f t="shared" si="1"/>
        <v>1965</v>
      </c>
      <c r="I8" s="11">
        <f t="shared" si="1"/>
        <v>14638</v>
      </c>
      <c r="J8" s="11">
        <f t="shared" si="1"/>
        <v>9382</v>
      </c>
      <c r="K8" s="11">
        <f t="shared" si="1"/>
        <v>7410</v>
      </c>
      <c r="L8" s="11">
        <f t="shared" si="1"/>
        <v>5748</v>
      </c>
      <c r="M8" s="11">
        <f t="shared" si="1"/>
        <v>5133</v>
      </c>
      <c r="N8" s="11">
        <f t="shared" si="1"/>
        <v>3950</v>
      </c>
      <c r="O8" s="11">
        <f t="shared" si="1"/>
        <v>98762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11895</v>
      </c>
      <c r="C9" s="11">
        <v>12611</v>
      </c>
      <c r="D9" s="11">
        <v>7502</v>
      </c>
      <c r="E9" s="11">
        <v>1940</v>
      </c>
      <c r="F9" s="11">
        <v>6588</v>
      </c>
      <c r="G9" s="11">
        <v>10000</v>
      </c>
      <c r="H9" s="11">
        <v>1965</v>
      </c>
      <c r="I9" s="11">
        <v>14638</v>
      </c>
      <c r="J9" s="11">
        <v>9382</v>
      </c>
      <c r="K9" s="11">
        <v>7397</v>
      </c>
      <c r="L9" s="11">
        <v>5748</v>
      </c>
      <c r="M9" s="11">
        <v>5128</v>
      </c>
      <c r="N9" s="11">
        <v>3936</v>
      </c>
      <c r="O9" s="11">
        <f>SUM(B9:N9)</f>
        <v>98730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13</v>
      </c>
      <c r="L10" s="13">
        <v>0</v>
      </c>
      <c r="M10" s="13">
        <v>5</v>
      </c>
      <c r="N10" s="13">
        <v>14</v>
      </c>
      <c r="O10" s="11">
        <f>SUM(B10:N10)</f>
        <v>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391904</v>
      </c>
      <c r="C11" s="13">
        <v>273684</v>
      </c>
      <c r="D11" s="13">
        <v>262605</v>
      </c>
      <c r="E11" s="13">
        <v>69699</v>
      </c>
      <c r="F11" s="13">
        <v>236325</v>
      </c>
      <c r="G11" s="13">
        <v>379972</v>
      </c>
      <c r="H11" s="13">
        <v>43168</v>
      </c>
      <c r="I11" s="13">
        <v>294803</v>
      </c>
      <c r="J11" s="13">
        <v>218581</v>
      </c>
      <c r="K11" s="13">
        <v>355821</v>
      </c>
      <c r="L11" s="13">
        <v>266501</v>
      </c>
      <c r="M11" s="13">
        <v>130482</v>
      </c>
      <c r="N11" s="13">
        <v>83988</v>
      </c>
      <c r="O11" s="11">
        <f>SUM(B11:N11)</f>
        <v>3007533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27793</v>
      </c>
      <c r="C12" s="13">
        <v>24655</v>
      </c>
      <c r="D12" s="13">
        <v>19538</v>
      </c>
      <c r="E12" s="13">
        <v>7118</v>
      </c>
      <c r="F12" s="13">
        <v>21759</v>
      </c>
      <c r="G12" s="13">
        <v>36716</v>
      </c>
      <c r="H12" s="13">
        <v>4571</v>
      </c>
      <c r="I12" s="13">
        <v>27729</v>
      </c>
      <c r="J12" s="13">
        <v>18721</v>
      </c>
      <c r="K12" s="13">
        <v>23829</v>
      </c>
      <c r="L12" s="13">
        <v>18213</v>
      </c>
      <c r="M12" s="13">
        <v>6640</v>
      </c>
      <c r="N12" s="13">
        <v>3488</v>
      </c>
      <c r="O12" s="11">
        <f>SUM(B12:N12)</f>
        <v>240770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364111</v>
      </c>
      <c r="C13" s="15">
        <f t="shared" si="2"/>
        <v>249029</v>
      </c>
      <c r="D13" s="15">
        <f t="shared" si="2"/>
        <v>243067</v>
      </c>
      <c r="E13" s="15">
        <f t="shared" si="2"/>
        <v>62581</v>
      </c>
      <c r="F13" s="15">
        <f t="shared" si="2"/>
        <v>214566</v>
      </c>
      <c r="G13" s="15">
        <f t="shared" si="2"/>
        <v>343256</v>
      </c>
      <c r="H13" s="15">
        <f t="shared" si="2"/>
        <v>38597</v>
      </c>
      <c r="I13" s="15">
        <f t="shared" si="2"/>
        <v>267074</v>
      </c>
      <c r="J13" s="15">
        <f t="shared" si="2"/>
        <v>199860</v>
      </c>
      <c r="K13" s="15">
        <f t="shared" si="2"/>
        <v>331992</v>
      </c>
      <c r="L13" s="15">
        <f t="shared" si="2"/>
        <v>248288</v>
      </c>
      <c r="M13" s="15">
        <f t="shared" si="2"/>
        <v>123842</v>
      </c>
      <c r="N13" s="15">
        <f t="shared" si="2"/>
        <v>80500</v>
      </c>
      <c r="O13" s="11">
        <f>SUM(B13:N13)</f>
        <v>2766763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1.165882247929208</v>
      </c>
      <c r="C18" s="19">
        <v>1.212628685178961</v>
      </c>
      <c r="D18" s="19">
        <v>1.269346181809485</v>
      </c>
      <c r="E18" s="19">
        <v>0.82902967603895</v>
      </c>
      <c r="F18" s="19">
        <v>1.291876761593895</v>
      </c>
      <c r="G18" s="19">
        <v>1.388591279272526</v>
      </c>
      <c r="H18" s="19">
        <v>1.587288393691809</v>
      </c>
      <c r="I18" s="19">
        <v>1.197881784596504</v>
      </c>
      <c r="J18" s="19">
        <v>1.314072345568871</v>
      </c>
      <c r="K18" s="19">
        <v>1.114461452918622</v>
      </c>
      <c r="L18" s="19">
        <v>1.199285866061506</v>
      </c>
      <c r="M18" s="19">
        <v>1.19429041795495</v>
      </c>
      <c r="N18" s="19">
        <v>1.065615042257546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1514526.7899999998</v>
      </c>
      <c r="C20" s="24">
        <f t="shared" si="3"/>
        <v>1129578.45</v>
      </c>
      <c r="D20" s="24">
        <f t="shared" si="3"/>
        <v>977332.7800000003</v>
      </c>
      <c r="E20" s="24">
        <f t="shared" si="3"/>
        <v>292466.42</v>
      </c>
      <c r="F20" s="24">
        <f t="shared" si="3"/>
        <v>1027931.5300000001</v>
      </c>
      <c r="G20" s="24">
        <f t="shared" si="3"/>
        <v>1480751.11</v>
      </c>
      <c r="H20" s="24">
        <f t="shared" si="3"/>
        <v>258700.21</v>
      </c>
      <c r="I20" s="24">
        <f t="shared" si="3"/>
        <v>1210345.2</v>
      </c>
      <c r="J20" s="24">
        <f t="shared" si="3"/>
        <v>971264.02</v>
      </c>
      <c r="K20" s="24">
        <f t="shared" si="3"/>
        <v>1260427.14</v>
      </c>
      <c r="L20" s="24">
        <f t="shared" si="3"/>
        <v>1162493.1899999997</v>
      </c>
      <c r="M20" s="24">
        <f t="shared" si="3"/>
        <v>667523.3600000001</v>
      </c>
      <c r="N20" s="24">
        <f t="shared" si="3"/>
        <v>345678.01000000007</v>
      </c>
      <c r="O20" s="24">
        <f>O21+O22+O23+O24+O25+O26+O27+O28+O29</f>
        <v>12299018.21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1185715.38</v>
      </c>
      <c r="C21" s="28">
        <f t="shared" si="4"/>
        <v>868475.88</v>
      </c>
      <c r="D21" s="28">
        <f t="shared" si="4"/>
        <v>718592.66</v>
      </c>
      <c r="E21" s="28">
        <f t="shared" si="4"/>
        <v>325592.09</v>
      </c>
      <c r="F21" s="28">
        <f t="shared" si="4"/>
        <v>749046.53</v>
      </c>
      <c r="G21" s="28">
        <f t="shared" si="4"/>
        <v>989436.96</v>
      </c>
      <c r="H21" s="28">
        <f t="shared" si="4"/>
        <v>153745.56</v>
      </c>
      <c r="I21" s="28">
        <f t="shared" si="4"/>
        <v>932067.24</v>
      </c>
      <c r="J21" s="28">
        <f t="shared" si="4"/>
        <v>690636.7</v>
      </c>
      <c r="K21" s="28">
        <f t="shared" si="4"/>
        <v>1040184.61</v>
      </c>
      <c r="L21" s="28">
        <f t="shared" si="4"/>
        <v>887722.31</v>
      </c>
      <c r="M21" s="28">
        <f t="shared" si="4"/>
        <v>510265</v>
      </c>
      <c r="N21" s="28">
        <f t="shared" si="4"/>
        <v>298874.88</v>
      </c>
      <c r="O21" s="28">
        <f aca="true" t="shared" si="5" ref="O21:O29">SUM(B21:N21)</f>
        <v>9350355.8</v>
      </c>
    </row>
    <row r="22" spans="1:23" ht="18.75" customHeight="1">
      <c r="A22" s="26" t="s">
        <v>33</v>
      </c>
      <c r="B22" s="28">
        <f>IF(B18&lt;&gt;0,ROUND((B18-1)*B21,2),0)</f>
        <v>196689.13</v>
      </c>
      <c r="C22" s="28">
        <f aca="true" t="shared" si="6" ref="C22:N22">IF(C18&lt;&gt;0,ROUND((C18-1)*C21,2),0)</f>
        <v>184662.88</v>
      </c>
      <c r="D22" s="28">
        <f t="shared" si="6"/>
        <v>193550.19</v>
      </c>
      <c r="E22" s="28">
        <f t="shared" si="6"/>
        <v>-55666.59</v>
      </c>
      <c r="F22" s="28">
        <f t="shared" si="6"/>
        <v>218629.28</v>
      </c>
      <c r="G22" s="28">
        <f t="shared" si="6"/>
        <v>384486.57</v>
      </c>
      <c r="H22" s="28">
        <f t="shared" si="6"/>
        <v>90292.98</v>
      </c>
      <c r="I22" s="28">
        <f t="shared" si="6"/>
        <v>184439.13</v>
      </c>
      <c r="J22" s="28">
        <f t="shared" si="6"/>
        <v>216909.89</v>
      </c>
      <c r="K22" s="28">
        <f t="shared" si="6"/>
        <v>119061.04</v>
      </c>
      <c r="L22" s="28">
        <f t="shared" si="6"/>
        <v>176910.51</v>
      </c>
      <c r="M22" s="28">
        <f t="shared" si="6"/>
        <v>99139.6</v>
      </c>
      <c r="N22" s="28">
        <f t="shared" si="6"/>
        <v>19610.69</v>
      </c>
      <c r="O22" s="28">
        <f t="shared" si="5"/>
        <v>2028715.3</v>
      </c>
      <c r="W22" s="51"/>
    </row>
    <row r="23" spans="1:15" ht="18.75" customHeight="1">
      <c r="A23" s="26" t="s">
        <v>34</v>
      </c>
      <c r="B23" s="28">
        <v>66961.62</v>
      </c>
      <c r="C23" s="28">
        <v>47499.66</v>
      </c>
      <c r="D23" s="28">
        <v>32287.27</v>
      </c>
      <c r="E23" s="28">
        <v>11656.51</v>
      </c>
      <c r="F23" s="28">
        <v>37549.55</v>
      </c>
      <c r="G23" s="28">
        <v>61440.35</v>
      </c>
      <c r="H23" s="28">
        <v>6287.18</v>
      </c>
      <c r="I23" s="28">
        <v>47768.42</v>
      </c>
      <c r="J23" s="28">
        <v>39675.42</v>
      </c>
      <c r="K23" s="28">
        <v>56924.67</v>
      </c>
      <c r="L23" s="28">
        <v>53899.19</v>
      </c>
      <c r="M23" s="28">
        <v>26519.05</v>
      </c>
      <c r="N23" s="28">
        <v>16458.63</v>
      </c>
      <c r="O23" s="28">
        <f t="shared" si="5"/>
        <v>504927.51999999996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-7460.23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-16826.53</v>
      </c>
    </row>
    <row r="26" spans="1:26" ht="18.75" customHeight="1">
      <c r="A26" s="26" t="s">
        <v>68</v>
      </c>
      <c r="B26" s="28">
        <v>1081.16</v>
      </c>
      <c r="C26" s="28">
        <v>820.64</v>
      </c>
      <c r="D26" s="28">
        <v>703.41</v>
      </c>
      <c r="E26" s="28">
        <v>211.02</v>
      </c>
      <c r="F26" s="28">
        <v>742.48</v>
      </c>
      <c r="G26" s="28">
        <v>1068.14</v>
      </c>
      <c r="H26" s="28">
        <v>184.97</v>
      </c>
      <c r="I26" s="28">
        <v>870.14</v>
      </c>
      <c r="J26" s="28">
        <v>700.8</v>
      </c>
      <c r="K26" s="28">
        <v>906.61</v>
      </c>
      <c r="L26" s="28">
        <v>833.67</v>
      </c>
      <c r="M26" s="28">
        <v>474.15</v>
      </c>
      <c r="N26" s="28">
        <v>257.93</v>
      </c>
      <c r="O26" s="28">
        <f t="shared" si="5"/>
        <v>8855.12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954.67</v>
      </c>
      <c r="C27" s="28">
        <v>710.8</v>
      </c>
      <c r="D27" s="28">
        <v>623.39</v>
      </c>
      <c r="E27" s="28">
        <v>190.42</v>
      </c>
      <c r="F27" s="28">
        <v>627.32</v>
      </c>
      <c r="G27" s="28">
        <v>845.11</v>
      </c>
      <c r="H27" s="28">
        <v>156.5</v>
      </c>
      <c r="I27" s="28">
        <v>661.25</v>
      </c>
      <c r="J27" s="28">
        <v>632.56</v>
      </c>
      <c r="K27" s="28">
        <v>812.48</v>
      </c>
      <c r="L27" s="28">
        <v>721.19</v>
      </c>
      <c r="M27" s="28">
        <v>408.2</v>
      </c>
      <c r="N27" s="28">
        <v>213.89</v>
      </c>
      <c r="O27" s="28">
        <f t="shared" si="5"/>
        <v>7557.780000000001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26300.82</v>
      </c>
      <c r="K29" s="28">
        <v>40434.75</v>
      </c>
      <c r="L29" s="28">
        <v>40340.45</v>
      </c>
      <c r="M29" s="28">
        <v>28797.5</v>
      </c>
      <c r="N29" s="28">
        <v>8432.78</v>
      </c>
      <c r="O29" s="28">
        <f t="shared" si="5"/>
        <v>384244.03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-58349.94</v>
      </c>
      <c r="C31" s="28">
        <f aca="true" t="shared" si="7" ref="C31:O31">+C32+C34+C47+C48+C49+C54-C55</f>
        <v>-60051.68</v>
      </c>
      <c r="D31" s="28">
        <f t="shared" si="7"/>
        <v>-36920.18</v>
      </c>
      <c r="E31" s="28">
        <f t="shared" si="7"/>
        <v>-9709.42</v>
      </c>
      <c r="F31" s="28">
        <f t="shared" si="7"/>
        <v>-33115.880000000005</v>
      </c>
      <c r="G31" s="28">
        <f t="shared" si="7"/>
        <v>-49939.51</v>
      </c>
      <c r="H31" s="28">
        <f t="shared" si="7"/>
        <v>-9674.55</v>
      </c>
      <c r="I31" s="28">
        <f t="shared" si="7"/>
        <v>-69245.73</v>
      </c>
      <c r="J31" s="28">
        <f t="shared" si="7"/>
        <v>-45177.700000000004</v>
      </c>
      <c r="K31" s="28">
        <f t="shared" si="7"/>
        <v>-37588.14</v>
      </c>
      <c r="L31" s="28">
        <f t="shared" si="7"/>
        <v>-29926.920000000002</v>
      </c>
      <c r="M31" s="28">
        <f t="shared" si="7"/>
        <v>-25199.760000000002</v>
      </c>
      <c r="N31" s="28">
        <f t="shared" si="7"/>
        <v>-18752.59</v>
      </c>
      <c r="O31" s="28">
        <f t="shared" si="7"/>
        <v>-483652.00000000006</v>
      </c>
    </row>
    <row r="32" spans="1:15" ht="18.75" customHeight="1">
      <c r="A32" s="26" t="s">
        <v>38</v>
      </c>
      <c r="B32" s="29">
        <f>+B33</f>
        <v>-52338</v>
      </c>
      <c r="C32" s="29">
        <f>+C33</f>
        <v>-55488.4</v>
      </c>
      <c r="D32" s="29">
        <f aca="true" t="shared" si="8" ref="D32:O32">+D33</f>
        <v>-33008.8</v>
      </c>
      <c r="E32" s="29">
        <f t="shared" si="8"/>
        <v>-8536</v>
      </c>
      <c r="F32" s="29">
        <f t="shared" si="8"/>
        <v>-28987.2</v>
      </c>
      <c r="G32" s="29">
        <f t="shared" si="8"/>
        <v>-44000</v>
      </c>
      <c r="H32" s="29">
        <f t="shared" si="8"/>
        <v>-8646</v>
      </c>
      <c r="I32" s="29">
        <f t="shared" si="8"/>
        <v>-64407.2</v>
      </c>
      <c r="J32" s="29">
        <f t="shared" si="8"/>
        <v>-41280.8</v>
      </c>
      <c r="K32" s="29">
        <f t="shared" si="8"/>
        <v>-32546.8</v>
      </c>
      <c r="L32" s="29">
        <f t="shared" si="8"/>
        <v>-25291.2</v>
      </c>
      <c r="M32" s="29">
        <f t="shared" si="8"/>
        <v>-22563.2</v>
      </c>
      <c r="N32" s="29">
        <f t="shared" si="8"/>
        <v>-17318.4</v>
      </c>
      <c r="O32" s="29">
        <f t="shared" si="8"/>
        <v>-434412.00000000006</v>
      </c>
    </row>
    <row r="33" spans="1:26" ht="18.75" customHeight="1">
      <c r="A33" s="27" t="s">
        <v>39</v>
      </c>
      <c r="B33" s="16">
        <f>ROUND((-B9)*$G$3,2)</f>
        <v>-52338</v>
      </c>
      <c r="C33" s="16">
        <f aca="true" t="shared" si="9" ref="C33:N33">ROUND((-C9)*$G$3,2)</f>
        <v>-55488.4</v>
      </c>
      <c r="D33" s="16">
        <f t="shared" si="9"/>
        <v>-33008.8</v>
      </c>
      <c r="E33" s="16">
        <f t="shared" si="9"/>
        <v>-8536</v>
      </c>
      <c r="F33" s="16">
        <f t="shared" si="9"/>
        <v>-28987.2</v>
      </c>
      <c r="G33" s="16">
        <f t="shared" si="9"/>
        <v>-44000</v>
      </c>
      <c r="H33" s="16">
        <f t="shared" si="9"/>
        <v>-8646</v>
      </c>
      <c r="I33" s="16">
        <f t="shared" si="9"/>
        <v>-64407.2</v>
      </c>
      <c r="J33" s="16">
        <f t="shared" si="9"/>
        <v>-41280.8</v>
      </c>
      <c r="K33" s="16">
        <f t="shared" si="9"/>
        <v>-32546.8</v>
      </c>
      <c r="L33" s="16">
        <f t="shared" si="9"/>
        <v>-25291.2</v>
      </c>
      <c r="M33" s="16">
        <f t="shared" si="9"/>
        <v>-22563.2</v>
      </c>
      <c r="N33" s="16">
        <f t="shared" si="9"/>
        <v>-17318.4</v>
      </c>
      <c r="O33" s="30">
        <f aca="true" t="shared" si="10" ref="O33:O55">SUM(B33:N33)</f>
        <v>-434412.00000000006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-6011.94</v>
      </c>
      <c r="C34" s="29">
        <f aca="true" t="shared" si="11" ref="C34:O34">SUM(C35:C45)</f>
        <v>-4563.28</v>
      </c>
      <c r="D34" s="29">
        <f t="shared" si="11"/>
        <v>-3911.38</v>
      </c>
      <c r="E34" s="29">
        <f t="shared" si="11"/>
        <v>-1173.42</v>
      </c>
      <c r="F34" s="29">
        <f t="shared" si="11"/>
        <v>-4128.68</v>
      </c>
      <c r="G34" s="29">
        <f t="shared" si="11"/>
        <v>-5939.51</v>
      </c>
      <c r="H34" s="29">
        <f t="shared" si="11"/>
        <v>-1028.55</v>
      </c>
      <c r="I34" s="29">
        <f t="shared" si="11"/>
        <v>-4838.53</v>
      </c>
      <c r="J34" s="29">
        <f t="shared" si="11"/>
        <v>-3896.9</v>
      </c>
      <c r="K34" s="29">
        <f t="shared" si="11"/>
        <v>-5041.34</v>
      </c>
      <c r="L34" s="29">
        <f t="shared" si="11"/>
        <v>-4635.72</v>
      </c>
      <c r="M34" s="29">
        <f t="shared" si="11"/>
        <v>-2636.56</v>
      </c>
      <c r="N34" s="29">
        <f t="shared" si="11"/>
        <v>-1434.19</v>
      </c>
      <c r="O34" s="29">
        <f t="shared" si="11"/>
        <v>-49240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-6011.94</v>
      </c>
      <c r="C43" s="31">
        <v>-4563.28</v>
      </c>
      <c r="D43" s="31">
        <v>-3911.38</v>
      </c>
      <c r="E43" s="31">
        <v>-1173.42</v>
      </c>
      <c r="F43" s="31">
        <v>-4128.68</v>
      </c>
      <c r="G43" s="31">
        <v>-5939.51</v>
      </c>
      <c r="H43" s="31">
        <v>-1028.55</v>
      </c>
      <c r="I43" s="31">
        <v>-4838.53</v>
      </c>
      <c r="J43" s="31">
        <v>-3896.9</v>
      </c>
      <c r="K43" s="31">
        <v>-5041.34</v>
      </c>
      <c r="L43" s="31">
        <v>-4635.72</v>
      </c>
      <c r="M43" s="31">
        <v>-2636.56</v>
      </c>
      <c r="N43" s="31">
        <v>-1434.19</v>
      </c>
      <c r="O43" s="31">
        <f>SUM(B43:N43)</f>
        <v>-49240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1456176.8499999999</v>
      </c>
      <c r="C53" s="34">
        <f aca="true" t="shared" si="13" ref="C53:N53">+C20+C31</f>
        <v>1069526.77</v>
      </c>
      <c r="D53" s="34">
        <f t="shared" si="13"/>
        <v>940412.6000000002</v>
      </c>
      <c r="E53" s="34">
        <f t="shared" si="13"/>
        <v>282757</v>
      </c>
      <c r="F53" s="34">
        <f t="shared" si="13"/>
        <v>994815.6500000001</v>
      </c>
      <c r="G53" s="34">
        <f t="shared" si="13"/>
        <v>1430811.6</v>
      </c>
      <c r="H53" s="34">
        <f t="shared" si="13"/>
        <v>249025.66</v>
      </c>
      <c r="I53" s="34">
        <f t="shared" si="13"/>
        <v>1141099.47</v>
      </c>
      <c r="J53" s="34">
        <f t="shared" si="13"/>
        <v>926086.3200000001</v>
      </c>
      <c r="K53" s="34">
        <f t="shared" si="13"/>
        <v>1222839</v>
      </c>
      <c r="L53" s="34">
        <f t="shared" si="13"/>
        <v>1132566.2699999998</v>
      </c>
      <c r="M53" s="34">
        <f t="shared" si="13"/>
        <v>642323.6000000001</v>
      </c>
      <c r="N53" s="34">
        <f t="shared" si="13"/>
        <v>326925.42000000004</v>
      </c>
      <c r="O53" s="34">
        <f>SUM(B53:N53)</f>
        <v>11815366.209999999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1456176.8499999999</v>
      </c>
      <c r="C59" s="42">
        <f t="shared" si="14"/>
        <v>1069526.78</v>
      </c>
      <c r="D59" s="42">
        <f t="shared" si="14"/>
        <v>940412.6</v>
      </c>
      <c r="E59" s="42">
        <f t="shared" si="14"/>
        <v>282757.01</v>
      </c>
      <c r="F59" s="42">
        <f t="shared" si="14"/>
        <v>994815.64</v>
      </c>
      <c r="G59" s="42">
        <f t="shared" si="14"/>
        <v>1430811.6</v>
      </c>
      <c r="H59" s="42">
        <f t="shared" si="14"/>
        <v>249025.67</v>
      </c>
      <c r="I59" s="42">
        <f t="shared" si="14"/>
        <v>1141099.47</v>
      </c>
      <c r="J59" s="42">
        <f t="shared" si="14"/>
        <v>926086.32</v>
      </c>
      <c r="K59" s="42">
        <f t="shared" si="14"/>
        <v>1222839</v>
      </c>
      <c r="L59" s="42">
        <f t="shared" si="14"/>
        <v>1132566.27</v>
      </c>
      <c r="M59" s="42">
        <f t="shared" si="14"/>
        <v>642323.6</v>
      </c>
      <c r="N59" s="42">
        <f t="shared" si="14"/>
        <v>326925.42</v>
      </c>
      <c r="O59" s="34">
        <f t="shared" si="14"/>
        <v>11815366.229999999</v>
      </c>
      <c r="Q59"/>
    </row>
    <row r="60" spans="1:18" ht="18.75" customHeight="1">
      <c r="A60" s="26" t="s">
        <v>54</v>
      </c>
      <c r="B60" s="42">
        <v>1190755.17</v>
      </c>
      <c r="C60" s="42">
        <v>766213.28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1956968.45</v>
      </c>
      <c r="P60"/>
      <c r="Q60"/>
      <c r="R60" s="41"/>
    </row>
    <row r="61" spans="1:16" ht="18.75" customHeight="1">
      <c r="A61" s="26" t="s">
        <v>55</v>
      </c>
      <c r="B61" s="42">
        <v>265421.68</v>
      </c>
      <c r="C61" s="42">
        <v>303313.5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568735.1799999999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940412.6</v>
      </c>
      <c r="E62" s="43">
        <v>0</v>
      </c>
      <c r="F62" s="43">
        <v>0</v>
      </c>
      <c r="G62" s="43">
        <v>0</v>
      </c>
      <c r="H62" s="42">
        <v>249025.67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1189438.27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282757.01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282757.01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994815.64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994815.64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1430811.6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1430811.6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1141099.47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1141099.47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926086.32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926086.32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1222839</v>
      </c>
      <c r="L68" s="29">
        <v>1132566.27</v>
      </c>
      <c r="M68" s="43">
        <v>0</v>
      </c>
      <c r="N68" s="43">
        <v>0</v>
      </c>
      <c r="O68" s="34">
        <f t="shared" si="15"/>
        <v>2355405.27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642323.6</v>
      </c>
      <c r="N69" s="43">
        <v>0</v>
      </c>
      <c r="O69" s="34">
        <f t="shared" si="15"/>
        <v>642323.6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326925.42</v>
      </c>
      <c r="O70" s="46">
        <f t="shared" si="15"/>
        <v>326925.42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2023-03-21T17:24:22Z</dcterms:modified>
  <cp:category/>
  <cp:version/>
  <cp:contentType/>
  <cp:contentStatus/>
</cp:coreProperties>
</file>