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<sst xmlns="http://schemas.openxmlformats.org/spreadsheetml/2006/main" count="88" uniqueCount="85">
  <si>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</si>
  <si>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</si>
  <si>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</si>
  <si>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</si>
  <si>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</si>
  <si>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</si>
  <si>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</si>
  <si>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</si>
  <si>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</si>
  <si>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</si>
  <si>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</si>
  <si>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</si>
  <si>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</si>
  <si>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</si>
  <si>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</si>
  <si>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</si>
  <si>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</si>
  <si>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</si>
  <si>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</si>
  <si>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</si>
  <si>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</si>
  <si>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</si>
  <si>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</si>
  <si>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</si>
  <si>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</si>
  <si>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</si>
  <si>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</si>
  <si>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</si>
  <si>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</si>
  <si>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</si>
  <si>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</si>
  <si>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</si>
  <si>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</si>
  <si>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</si>
  <si>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</si>
  <si>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</si>
  <si>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</si>
  <si>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</si>
  <si>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</si>
  <si>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</si>
  <si>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</si>
  <si>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</si>
  <si>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</si>
  <si>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</si>
  <si>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</si>
  <si>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</si>
  <si>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</si>
  <si>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</si>
  <si>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</si>
  <si>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</si>
  <si>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</si>
  <si>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</si>
  <si>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</si>
  <si>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</si>
  <si>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</si>
  <si>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</si>
  <si>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</si>
  <si>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</si>
  <si>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</si>
  <si>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</si>
  <si>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</si>
  <si>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</si>
  <si>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</si>
  <si>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</si>
  <si>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</si>
  <si>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</si>
  <si>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</si>
  <si>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</si>
  <si>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</si>
  <si>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</si>
  <si>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</si>
  <si>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</si>
  <si>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</si>
  <si>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</si>
  <si>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</si>
  <si>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</si>
  <si>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</si>
  <si>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</si>
  <si>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</si>
  <si>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</si>
  <si>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</si>
  <si>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</si>
  <si>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</si>
  <si>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</si>
  <si>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12/03/23 - VENCIMENTO 17/03/23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</si>
</sst>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129398</v>
      </c>
      <c r="C7" s="9">
        <f t="shared" si="0"/>
        <v>90074</v>
      </c>
      <c r="D7" s="9">
        <f t="shared" si="0"/>
        <v>97126</v>
      </c>
      <c r="E7" s="9">
        <f t="shared" si="0"/>
        <v>23104</v>
      </c>
      <c r="F7" s="9">
        <f t="shared" si="0"/>
        <v>80346</v>
      </c>
      <c r="G7" s="9">
        <f t="shared" si="0"/>
        <v>113160</v>
      </c>
      <c r="H7" s="9">
        <f t="shared" si="0"/>
        <v>14278</v>
      </c>
      <c r="I7" s="9">
        <f t="shared" si="0"/>
        <v>44949</v>
      </c>
      <c r="J7" s="9">
        <f t="shared" si="0"/>
        <v>75702</v>
      </c>
      <c r="K7" s="9">
        <f t="shared" si="0"/>
        <v>125494</v>
      </c>
      <c r="L7" s="9">
        <f t="shared" si="0"/>
        <v>93183</v>
      </c>
      <c r="M7" s="9">
        <f t="shared" si="0"/>
        <v>39757</v>
      </c>
      <c r="N7" s="9">
        <f t="shared" si="0"/>
        <v>22394</v>
      </c>
      <c r="O7" s="9">
        <f t="shared" si="0"/>
        <v>948965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6447</v>
      </c>
      <c r="C8" s="11">
        <f t="shared" si="1"/>
        <v>6305</v>
      </c>
      <c r="D8" s="11">
        <f t="shared" si="1"/>
        <v>4535</v>
      </c>
      <c r="E8" s="11">
        <f t="shared" si="1"/>
        <v>950</v>
      </c>
      <c r="F8" s="11">
        <f t="shared" si="1"/>
        <v>3762</v>
      </c>
      <c r="G8" s="11">
        <f t="shared" si="1"/>
        <v>5083</v>
      </c>
      <c r="H8" s="11">
        <f t="shared" si="1"/>
        <v>942</v>
      </c>
      <c r="I8" s="11">
        <f t="shared" si="1"/>
        <v>3499</v>
      </c>
      <c r="J8" s="11">
        <f t="shared" si="1"/>
        <v>4816</v>
      </c>
      <c r="K8" s="11">
        <f t="shared" si="1"/>
        <v>4672</v>
      </c>
      <c r="L8" s="11">
        <f t="shared" si="1"/>
        <v>3118</v>
      </c>
      <c r="M8" s="11">
        <f t="shared" si="1"/>
        <v>1919</v>
      </c>
      <c r="N8" s="11">
        <f t="shared" si="1"/>
        <v>1258</v>
      </c>
      <c r="O8" s="11">
        <f t="shared" si="1"/>
        <v>47306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6447</v>
      </c>
      <c r="C9" s="11">
        <v>6305</v>
      </c>
      <c r="D9" s="11">
        <v>4535</v>
      </c>
      <c r="E9" s="11">
        <v>950</v>
      </c>
      <c r="F9" s="11">
        <v>3762</v>
      </c>
      <c r="G9" s="11">
        <v>5083</v>
      </c>
      <c r="H9" s="11">
        <v>942</v>
      </c>
      <c r="I9" s="11">
        <v>3499</v>
      </c>
      <c r="J9" s="11">
        <v>4816</v>
      </c>
      <c r="K9" s="11">
        <v>4669</v>
      </c>
      <c r="L9" s="11">
        <v>3118</v>
      </c>
      <c r="M9" s="11">
        <v>1918</v>
      </c>
      <c r="N9" s="11">
        <v>1246</v>
      </c>
      <c r="O9" s="11">
        <f>SUM(B9:N9)</f>
        <v>47290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12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122951</v>
      </c>
      <c r="C11" s="13">
        <v>83769</v>
      </c>
      <c r="D11" s="13">
        <v>92591</v>
      </c>
      <c r="E11" s="13">
        <v>22154</v>
      </c>
      <c r="F11" s="13">
        <v>76584</v>
      </c>
      <c r="G11" s="13">
        <v>108077</v>
      </c>
      <c r="H11" s="13">
        <v>13336</v>
      </c>
      <c r="I11" s="13">
        <v>41450</v>
      </c>
      <c r="J11" s="13">
        <v>70886</v>
      </c>
      <c r="K11" s="13">
        <v>120822</v>
      </c>
      <c r="L11" s="13">
        <v>90065</v>
      </c>
      <c r="M11" s="13">
        <v>37838</v>
      </c>
      <c r="N11" s="13">
        <v>21136</v>
      </c>
      <c r="O11" s="11">
        <f>SUM(B11:N11)</f>
        <v>901659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10527</v>
      </c>
      <c r="C12" s="13">
        <v>9418</v>
      </c>
      <c r="D12" s="13">
        <v>9017</v>
      </c>
      <c r="E12" s="13">
        <v>2876</v>
      </c>
      <c r="F12" s="13">
        <v>8562</v>
      </c>
      <c r="G12" s="13">
        <v>13497</v>
      </c>
      <c r="H12" s="13">
        <v>1859</v>
      </c>
      <c r="I12" s="13">
        <v>4849</v>
      </c>
      <c r="J12" s="13">
        <v>7822</v>
      </c>
      <c r="K12" s="13">
        <v>9282</v>
      </c>
      <c r="L12" s="13">
        <v>7107</v>
      </c>
      <c r="M12" s="13">
        <v>2474</v>
      </c>
      <c r="N12" s="13">
        <v>1032</v>
      </c>
      <c r="O12" s="11">
        <f>SUM(B12:N12)</f>
        <v>88322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112424</v>
      </c>
      <c r="C13" s="15">
        <f t="shared" si="2"/>
        <v>74351</v>
      </c>
      <c r="D13" s="15">
        <f t="shared" si="2"/>
        <v>83574</v>
      </c>
      <c r="E13" s="15">
        <f t="shared" si="2"/>
        <v>19278</v>
      </c>
      <c r="F13" s="15">
        <f t="shared" si="2"/>
        <v>68022</v>
      </c>
      <c r="G13" s="15">
        <f t="shared" si="2"/>
        <v>94580</v>
      </c>
      <c r="H13" s="15">
        <f t="shared" si="2"/>
        <v>11477</v>
      </c>
      <c r="I13" s="15">
        <f t="shared" si="2"/>
        <v>36601</v>
      </c>
      <c r="J13" s="15">
        <f t="shared" si="2"/>
        <v>63064</v>
      </c>
      <c r="K13" s="15">
        <f t="shared" si="2"/>
        <v>111540</v>
      </c>
      <c r="L13" s="15">
        <f t="shared" si="2"/>
        <v>82958</v>
      </c>
      <c r="M13" s="15">
        <f t="shared" si="2"/>
        <v>35364</v>
      </c>
      <c r="N13" s="15">
        <f t="shared" si="2"/>
        <v>20104</v>
      </c>
      <c r="O13" s="11">
        <f>SUM(B13:N13)</f>
        <v>813337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1.252642018873779</v>
      </c>
      <c r="C18" s="19">
        <v>1.321518123727995</v>
      </c>
      <c r="D18" s="19">
        <v>1.413588786347304</v>
      </c>
      <c r="E18" s="19">
        <v>0.925332181257483</v>
      </c>
      <c r="F18" s="19">
        <v>1.34101444328154</v>
      </c>
      <c r="G18" s="19">
        <v>1.458543767557125</v>
      </c>
      <c r="H18" s="19">
        <v>1.773882092520135</v>
      </c>
      <c r="I18" s="19">
        <v>1.525938169823434</v>
      </c>
      <c r="J18" s="19">
        <v>1.459057666843305</v>
      </c>
      <c r="K18" s="19">
        <v>1.243323440650719</v>
      </c>
      <c r="L18" s="19">
        <v>1.321752933790088</v>
      </c>
      <c r="M18" s="19">
        <v>1.285128673836037</v>
      </c>
      <c r="N18" s="19">
        <v>1.109080870131996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569094.37</v>
      </c>
      <c r="C20" s="24">
        <f t="shared" si="3"/>
        <v>409790.18999999994</v>
      </c>
      <c r="D20" s="24">
        <f t="shared" si="3"/>
        <v>416310.9</v>
      </c>
      <c r="E20" s="24">
        <f t="shared" si="3"/>
        <v>114140.78</v>
      </c>
      <c r="F20" s="24">
        <f t="shared" si="3"/>
        <v>371953.66000000003</v>
      </c>
      <c r="G20" s="24">
        <f t="shared" si="3"/>
        <v>490762.23999999993</v>
      </c>
      <c r="H20" s="24">
        <f t="shared" si="3"/>
        <v>98354.93</v>
      </c>
      <c r="I20" s="24">
        <f t="shared" si="3"/>
        <v>273095.43999999994</v>
      </c>
      <c r="J20" s="24">
        <f t="shared" si="3"/>
        <v>377958.23000000004</v>
      </c>
      <c r="K20" s="24">
        <f t="shared" si="3"/>
        <v>520646.69</v>
      </c>
      <c r="L20" s="24">
        <f t="shared" si="3"/>
        <v>472972.29</v>
      </c>
      <c r="M20" s="24">
        <f t="shared" si="3"/>
        <v>238061.34</v>
      </c>
      <c r="N20" s="24">
        <f t="shared" si="3"/>
        <v>102327.68</v>
      </c>
      <c r="O20" s="24">
        <f>O21+O22+O23+O24+O25+O26+O27+O28+O29</f>
        <v>4455468.740000001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379964.29</v>
      </c>
      <c r="C21" s="28">
        <f t="shared" si="4"/>
        <v>273239.48</v>
      </c>
      <c r="D21" s="28">
        <f t="shared" si="4"/>
        <v>258394.01</v>
      </c>
      <c r="E21" s="28">
        <f t="shared" si="4"/>
        <v>105005.37</v>
      </c>
      <c r="F21" s="28">
        <f t="shared" si="4"/>
        <v>247754.93</v>
      </c>
      <c r="G21" s="28">
        <f t="shared" si="4"/>
        <v>287109.55</v>
      </c>
      <c r="H21" s="28">
        <f t="shared" si="4"/>
        <v>48638.01</v>
      </c>
      <c r="I21" s="28">
        <f t="shared" si="4"/>
        <v>135390.88</v>
      </c>
      <c r="J21" s="28">
        <f t="shared" si="4"/>
        <v>229346.78</v>
      </c>
      <c r="K21" s="28">
        <f t="shared" si="4"/>
        <v>359377.17</v>
      </c>
      <c r="L21" s="28">
        <f t="shared" si="4"/>
        <v>303841.81</v>
      </c>
      <c r="M21" s="28">
        <f t="shared" si="4"/>
        <v>149589.69</v>
      </c>
      <c r="N21" s="28">
        <f t="shared" si="4"/>
        <v>76110.49</v>
      </c>
      <c r="O21" s="28">
        <f aca="true" t="shared" si="5" ref="O21:O29">SUM(B21:N21)</f>
        <v>2853762.4600000004</v>
      </c>
    </row>
    <row r="22" spans="1:23" ht="18.75" customHeight="1">
      <c r="A22" s="26" t="s">
        <v>33</v>
      </c>
      <c r="B22" s="28">
        <f>IF(B18&lt;&gt;0,ROUND((B18-1)*B21,2),0)</f>
        <v>95994.95</v>
      </c>
      <c r="C22" s="28">
        <f aca="true" t="shared" si="6" ref="C22:N22">IF(C18&lt;&gt;0,ROUND((C18-1)*C21,2),0)</f>
        <v>87851.44</v>
      </c>
      <c r="D22" s="28">
        <f t="shared" si="6"/>
        <v>106868.86</v>
      </c>
      <c r="E22" s="28">
        <f t="shared" si="6"/>
        <v>-7840.52</v>
      </c>
      <c r="F22" s="28">
        <f t="shared" si="6"/>
        <v>84488.01</v>
      </c>
      <c r="G22" s="28">
        <f t="shared" si="6"/>
        <v>131652.29</v>
      </c>
      <c r="H22" s="28">
        <f t="shared" si="6"/>
        <v>37640.08</v>
      </c>
      <c r="I22" s="28">
        <f t="shared" si="6"/>
        <v>71207.23</v>
      </c>
      <c r="J22" s="28">
        <f t="shared" si="6"/>
        <v>105283.4</v>
      </c>
      <c r="K22" s="28">
        <f t="shared" si="6"/>
        <v>87444.89</v>
      </c>
      <c r="L22" s="28">
        <f t="shared" si="6"/>
        <v>97761.99</v>
      </c>
      <c r="M22" s="28">
        <f t="shared" si="6"/>
        <v>42652.31</v>
      </c>
      <c r="N22" s="28">
        <f t="shared" si="6"/>
        <v>8302.2</v>
      </c>
      <c r="O22" s="28">
        <f t="shared" si="5"/>
        <v>949307.1299999999</v>
      </c>
      <c r="W22" s="51"/>
    </row>
    <row r="23" spans="1:15" ht="18.75" customHeight="1">
      <c r="A23" s="26" t="s">
        <v>34</v>
      </c>
      <c r="B23" s="28">
        <v>27792.1</v>
      </c>
      <c r="C23" s="28">
        <v>19623.77</v>
      </c>
      <c r="D23" s="28">
        <v>17895.27</v>
      </c>
      <c r="E23" s="28">
        <v>6042.02</v>
      </c>
      <c r="F23" s="28">
        <v>16892.52</v>
      </c>
      <c r="G23" s="28">
        <v>26568.84</v>
      </c>
      <c r="H23" s="28">
        <v>3663.27</v>
      </c>
      <c r="I23" s="28">
        <v>20721.31</v>
      </c>
      <c r="J23" s="28">
        <v>19116.7</v>
      </c>
      <c r="K23" s="28">
        <v>29283.84</v>
      </c>
      <c r="L23" s="28">
        <v>27170.2</v>
      </c>
      <c r="M23" s="28">
        <v>14175.34</v>
      </c>
      <c r="N23" s="28">
        <v>7207.23</v>
      </c>
      <c r="O23" s="28">
        <f t="shared" si="5"/>
        <v>236152.41000000003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1263.53</v>
      </c>
      <c r="C26" s="28">
        <v>956.11</v>
      </c>
      <c r="D26" s="28">
        <v>953.51</v>
      </c>
      <c r="E26" s="28">
        <v>260.52</v>
      </c>
      <c r="F26" s="28">
        <v>854.51</v>
      </c>
      <c r="G26" s="28">
        <v>1112.42</v>
      </c>
      <c r="H26" s="28">
        <v>224.05</v>
      </c>
      <c r="I26" s="28">
        <v>575.75</v>
      </c>
      <c r="J26" s="28">
        <v>870.14</v>
      </c>
      <c r="K26" s="28">
        <v>1190.58</v>
      </c>
      <c r="L26" s="28">
        <v>1070.74</v>
      </c>
      <c r="M26" s="28">
        <v>518.44</v>
      </c>
      <c r="N26" s="28">
        <v>231.88</v>
      </c>
      <c r="O26" s="28">
        <f t="shared" si="5"/>
        <v>10082.179999999998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721.23</v>
      </c>
      <c r="M27" s="28">
        <v>408.2</v>
      </c>
      <c r="N27" s="28">
        <v>213.89</v>
      </c>
      <c r="O27" s="28">
        <f t="shared" si="5"/>
        <v>7557.869999999999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-35392.81</v>
      </c>
      <c r="C31" s="28">
        <f aca="true" t="shared" si="7" ref="C31:O31">+C32+C34+C47+C48+C49+C54-C55</f>
        <v>-33058.59</v>
      </c>
      <c r="D31" s="28">
        <f t="shared" si="7"/>
        <v>-25256.1</v>
      </c>
      <c r="E31" s="28">
        <f t="shared" si="7"/>
        <v>-5628.66</v>
      </c>
      <c r="F31" s="28">
        <f t="shared" si="7"/>
        <v>-21304.41</v>
      </c>
      <c r="G31" s="28">
        <f t="shared" si="7"/>
        <v>-28550.98</v>
      </c>
      <c r="H31" s="28">
        <f t="shared" si="7"/>
        <v>-5390.65</v>
      </c>
      <c r="I31" s="28">
        <f t="shared" si="7"/>
        <v>-18597.14</v>
      </c>
      <c r="J31" s="28">
        <f t="shared" si="7"/>
        <v>-26028.93</v>
      </c>
      <c r="K31" s="28">
        <f t="shared" si="7"/>
        <v>-432163.98</v>
      </c>
      <c r="L31" s="28">
        <f t="shared" si="7"/>
        <v>-388673.2</v>
      </c>
      <c r="M31" s="28">
        <f t="shared" si="7"/>
        <v>-11322.04</v>
      </c>
      <c r="N31" s="28">
        <f t="shared" si="7"/>
        <v>-6771.67</v>
      </c>
      <c r="O31" s="28">
        <f t="shared" si="7"/>
        <v>-1038139.16</v>
      </c>
    </row>
    <row r="32" spans="1:15" ht="18.75" customHeight="1">
      <c r="A32" s="26" t="s">
        <v>38</v>
      </c>
      <c r="B32" s="29">
        <f>+B33</f>
        <v>-28366.8</v>
      </c>
      <c r="C32" s="29">
        <f>+C33</f>
        <v>-27742</v>
      </c>
      <c r="D32" s="29">
        <f aca="true" t="shared" si="8" ref="D32:O32">+D33</f>
        <v>-19954</v>
      </c>
      <c r="E32" s="29">
        <f t="shared" si="8"/>
        <v>-4180</v>
      </c>
      <c r="F32" s="29">
        <f t="shared" si="8"/>
        <v>-16552.8</v>
      </c>
      <c r="G32" s="29">
        <f t="shared" si="8"/>
        <v>-22365.2</v>
      </c>
      <c r="H32" s="29">
        <f t="shared" si="8"/>
        <v>-4144.8</v>
      </c>
      <c r="I32" s="29">
        <f t="shared" si="8"/>
        <v>-15395.6</v>
      </c>
      <c r="J32" s="29">
        <f t="shared" si="8"/>
        <v>-21190.4</v>
      </c>
      <c r="K32" s="29">
        <f t="shared" si="8"/>
        <v>-20543.6</v>
      </c>
      <c r="L32" s="29">
        <f t="shared" si="8"/>
        <v>-13719.2</v>
      </c>
      <c r="M32" s="29">
        <f t="shared" si="8"/>
        <v>-8439.2</v>
      </c>
      <c r="N32" s="29">
        <f t="shared" si="8"/>
        <v>-5482.4</v>
      </c>
      <c r="O32" s="29">
        <f t="shared" si="8"/>
        <v>-208076.00000000003</v>
      </c>
    </row>
    <row r="33" spans="1:26" ht="18.75" customHeight="1">
      <c r="A33" s="27" t="s">
        <v>39</v>
      </c>
      <c r="B33" s="16">
        <f>ROUND((-B9)*$G$3,2)</f>
        <v>-28366.8</v>
      </c>
      <c r="C33" s="16">
        <f aca="true" t="shared" si="9" ref="C33:N33">ROUND((-C9)*$G$3,2)</f>
        <v>-27742</v>
      </c>
      <c r="D33" s="16">
        <f t="shared" si="9"/>
        <v>-19954</v>
      </c>
      <c r="E33" s="16">
        <f t="shared" si="9"/>
        <v>-4180</v>
      </c>
      <c r="F33" s="16">
        <f t="shared" si="9"/>
        <v>-16552.8</v>
      </c>
      <c r="G33" s="16">
        <f t="shared" si="9"/>
        <v>-22365.2</v>
      </c>
      <c r="H33" s="16">
        <f t="shared" si="9"/>
        <v>-4144.8</v>
      </c>
      <c r="I33" s="16">
        <f t="shared" si="9"/>
        <v>-15395.6</v>
      </c>
      <c r="J33" s="16">
        <f t="shared" si="9"/>
        <v>-21190.4</v>
      </c>
      <c r="K33" s="16">
        <f t="shared" si="9"/>
        <v>-20543.6</v>
      </c>
      <c r="L33" s="16">
        <f t="shared" si="9"/>
        <v>-13719.2</v>
      </c>
      <c r="M33" s="16">
        <f t="shared" si="9"/>
        <v>-8439.2</v>
      </c>
      <c r="N33" s="16">
        <f t="shared" si="9"/>
        <v>-5482.4</v>
      </c>
      <c r="O33" s="30">
        <f aca="true" t="shared" si="10" ref="O33:O55">SUM(B33:N33)</f>
        <v>-208076.00000000003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-7026.01</v>
      </c>
      <c r="C34" s="29">
        <f aca="true" t="shared" si="11" ref="C34:O34">SUM(C35:C45)</f>
        <v>-5316.59</v>
      </c>
      <c r="D34" s="29">
        <f t="shared" si="11"/>
        <v>-5302.1</v>
      </c>
      <c r="E34" s="29">
        <f t="shared" si="11"/>
        <v>-1448.66</v>
      </c>
      <c r="F34" s="29">
        <f t="shared" si="11"/>
        <v>-4751.61</v>
      </c>
      <c r="G34" s="29">
        <f t="shared" si="11"/>
        <v>-6185.78</v>
      </c>
      <c r="H34" s="29">
        <f t="shared" si="11"/>
        <v>-1245.85</v>
      </c>
      <c r="I34" s="29">
        <f t="shared" si="11"/>
        <v>-3201.54</v>
      </c>
      <c r="J34" s="29">
        <f t="shared" si="11"/>
        <v>-4838.53</v>
      </c>
      <c r="K34" s="29">
        <f t="shared" si="11"/>
        <v>-411620.38</v>
      </c>
      <c r="L34" s="29">
        <f t="shared" si="11"/>
        <v>-374954</v>
      </c>
      <c r="M34" s="29">
        <f t="shared" si="11"/>
        <v>-2882.84</v>
      </c>
      <c r="N34" s="29">
        <f t="shared" si="11"/>
        <v>-1289.27</v>
      </c>
      <c r="O34" s="29">
        <f t="shared" si="11"/>
        <v>-830063.16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-7026.01</v>
      </c>
      <c r="C43" s="31">
        <v>-5316.59</v>
      </c>
      <c r="D43" s="31">
        <v>-5302.1</v>
      </c>
      <c r="E43" s="31">
        <v>-1448.66</v>
      </c>
      <c r="F43" s="31">
        <v>-4751.61</v>
      </c>
      <c r="G43" s="31">
        <v>-6185.78</v>
      </c>
      <c r="H43" s="31">
        <v>-1245.85</v>
      </c>
      <c r="I43" s="31">
        <v>-3201.54</v>
      </c>
      <c r="J43" s="31">
        <v>-4838.53</v>
      </c>
      <c r="K43" s="31">
        <v>-6620.38</v>
      </c>
      <c r="L43" s="31">
        <v>-5954</v>
      </c>
      <c r="M43" s="31">
        <v>-2882.84</v>
      </c>
      <c r="N43" s="31">
        <v>-1289.27</v>
      </c>
      <c r="O43" s="31">
        <f>SUM(B43:N43)</f>
        <v>-56063.159999999996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533701.56</v>
      </c>
      <c r="C53" s="34">
        <f aca="true" t="shared" si="13" ref="C53:N53">+C20+C31</f>
        <v>376731.6</v>
      </c>
      <c r="D53" s="34">
        <f t="shared" si="13"/>
        <v>391054.80000000005</v>
      </c>
      <c r="E53" s="34">
        <f t="shared" si="13"/>
        <v>108512.12</v>
      </c>
      <c r="F53" s="34">
        <f t="shared" si="13"/>
        <v>350649.25000000006</v>
      </c>
      <c r="G53" s="34">
        <f t="shared" si="13"/>
        <v>462211.25999999995</v>
      </c>
      <c r="H53" s="34">
        <f t="shared" si="13"/>
        <v>92964.28</v>
      </c>
      <c r="I53" s="34">
        <f t="shared" si="13"/>
        <v>254498.29999999993</v>
      </c>
      <c r="J53" s="34">
        <f t="shared" si="13"/>
        <v>351929.30000000005</v>
      </c>
      <c r="K53" s="34">
        <f t="shared" si="13"/>
        <v>88482.71000000002</v>
      </c>
      <c r="L53" s="34">
        <f t="shared" si="13"/>
        <v>84299.08999999997</v>
      </c>
      <c r="M53" s="34">
        <f t="shared" si="13"/>
        <v>226739.3</v>
      </c>
      <c r="N53" s="34">
        <f t="shared" si="13"/>
        <v>95556.01</v>
      </c>
      <c r="O53" s="34">
        <f>SUM(B53:N53)</f>
        <v>3417329.579999999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533701.55</v>
      </c>
      <c r="C59" s="42">
        <f t="shared" si="14"/>
        <v>376731.6</v>
      </c>
      <c r="D59" s="42">
        <f t="shared" si="14"/>
        <v>391054.81</v>
      </c>
      <c r="E59" s="42">
        <f t="shared" si="14"/>
        <v>108512.12</v>
      </c>
      <c r="F59" s="42">
        <f t="shared" si="14"/>
        <v>350649.24</v>
      </c>
      <c r="G59" s="42">
        <f t="shared" si="14"/>
        <v>462211.27</v>
      </c>
      <c r="H59" s="42">
        <f t="shared" si="14"/>
        <v>92964.28</v>
      </c>
      <c r="I59" s="42">
        <f t="shared" si="14"/>
        <v>254498.31</v>
      </c>
      <c r="J59" s="42">
        <f t="shared" si="14"/>
        <v>351929.3</v>
      </c>
      <c r="K59" s="42">
        <f t="shared" si="14"/>
        <v>88482.71</v>
      </c>
      <c r="L59" s="42">
        <f t="shared" si="14"/>
        <v>84299.09</v>
      </c>
      <c r="M59" s="42">
        <f t="shared" si="14"/>
        <v>226739.3</v>
      </c>
      <c r="N59" s="42">
        <f t="shared" si="14"/>
        <v>95556.01</v>
      </c>
      <c r="O59" s="34">
        <f t="shared" si="14"/>
        <v>3417329.5899999994</v>
      </c>
      <c r="Q59"/>
    </row>
    <row r="60" spans="1:18" ht="18.75" customHeight="1">
      <c r="A60" s="26" t="s">
        <v>54</v>
      </c>
      <c r="B60" s="42">
        <v>443550.18</v>
      </c>
      <c r="C60" s="42">
        <v>274328.7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717878.88</v>
      </c>
      <c r="P60"/>
      <c r="Q60"/>
      <c r="R60" s="41"/>
    </row>
    <row r="61" spans="1:16" ht="18.75" customHeight="1">
      <c r="A61" s="26" t="s">
        <v>55</v>
      </c>
      <c r="B61" s="42">
        <v>90151.37</v>
      </c>
      <c r="C61" s="42">
        <v>102402.9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192554.27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391054.81</v>
      </c>
      <c r="E62" s="43">
        <v>0</v>
      </c>
      <c r="F62" s="43">
        <v>0</v>
      </c>
      <c r="G62" s="43">
        <v>0</v>
      </c>
      <c r="H62" s="42">
        <v>92964.28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484019.08999999997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108512.12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108512.12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350649.24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350649.24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462211.27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462211.27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254498.31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254498.31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351929.3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351929.3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88482.71</v>
      </c>
      <c r="L68" s="29">
        <v>84299.09</v>
      </c>
      <c r="M68" s="43">
        <v>0</v>
      </c>
      <c r="N68" s="43">
        <v>0</v>
      </c>
      <c r="O68" s="34">
        <f t="shared" si="15"/>
        <v>172781.8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226739.3</v>
      </c>
      <c r="N69" s="43">
        <v>0</v>
      </c>
      <c r="O69" s="34">
        <f t="shared" si="15"/>
        <v>226739.3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95556.01</v>
      </c>
      <c r="O70" s="46">
        <f t="shared" si="15"/>
        <v>95556.01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2023-03-17T13:48:03Z</dcterms:modified>
  <cp:category/>
  <cp:version/>
  <cp:contentType/>
  <cp:contentStatus/>
</cp:coreProperties>
</file>