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<sst xmlns="http://schemas.openxmlformats.org/spreadsheetml/2006/main" count="88" uniqueCount="85">
  <si>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</si>
  <si>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</si>
  <si>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</si>
  <si>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</si>
  <si>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</si>
  <si>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</si>
  <si>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</si>
  <si>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</si>
  <si>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</si>
  <si>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</si>
  <si>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</si>
  <si>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</si>
  <si>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</si>
  <si>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</si>
  <si>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</si>
  <si>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</si>
  <si>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</si>
  <si>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</si>
  <si>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</si>
  <si>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</si>
  <si>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</si>
  <si>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</si>
  <si>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</si>
  <si>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</si>
  <si>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</si>
  <si>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</si>
  <si>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</si>
  <si>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</si>
  <si>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</si>
  <si>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</si>
  <si>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</si>
  <si>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</si>
  <si>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</si>
  <si>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</si>
  <si>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</si>
  <si>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</si>
  <si>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</si>
  <si>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</si>
  <si>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</si>
  <si>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</si>
  <si>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</si>
  <si>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</si>
  <si>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</si>
  <si>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</si>
  <si>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</si>
  <si>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</si>
  <si>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</si>
  <si>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</si>
  <si>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</si>
  <si>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</si>
  <si>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</si>
  <si>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</si>
  <si>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</si>
  <si>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</si>
  <si>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</si>
  <si>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</si>
  <si>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</si>
  <si>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</si>
  <si>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</si>
  <si>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</si>
  <si>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</si>
  <si>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</si>
  <si>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</si>
  <si>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</si>
  <si>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</si>
  <si>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</si>
  <si>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</si>
  <si>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</si>
  <si>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</si>
  <si>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</si>
  <si>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</si>
  <si>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</si>
  <si>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</si>
  <si>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</si>
  <si>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</si>
  <si>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</si>
  <si>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</si>
  <si>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</si>
  <si>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</si>
  <si>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</si>
  <si>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</si>
  <si>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</si>
  <si>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</si>
  <si>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</si>
  <si>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10/03/23 - VENCIMENTO 17/03/23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</si>
</sst>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380307</v>
      </c>
      <c r="C7" s="9">
        <f t="shared" si="0"/>
        <v>259347</v>
      </c>
      <c r="D7" s="9">
        <f t="shared" si="0"/>
        <v>249759</v>
      </c>
      <c r="E7" s="9">
        <f t="shared" si="0"/>
        <v>65344</v>
      </c>
      <c r="F7" s="9">
        <f t="shared" si="0"/>
        <v>233174</v>
      </c>
      <c r="G7" s="9">
        <f t="shared" si="0"/>
        <v>366133</v>
      </c>
      <c r="H7" s="9">
        <f t="shared" si="0"/>
        <v>41658</v>
      </c>
      <c r="I7" s="9">
        <f t="shared" si="0"/>
        <v>237509</v>
      </c>
      <c r="J7" s="9">
        <f t="shared" si="0"/>
        <v>206559</v>
      </c>
      <c r="K7" s="9">
        <f t="shared" si="0"/>
        <v>336220</v>
      </c>
      <c r="L7" s="9">
        <f t="shared" si="0"/>
        <v>252488</v>
      </c>
      <c r="M7" s="9">
        <f t="shared" si="0"/>
        <v>127307</v>
      </c>
      <c r="N7" s="9">
        <f t="shared" si="0"/>
        <v>83289</v>
      </c>
      <c r="O7" s="9">
        <f t="shared" si="0"/>
        <v>2839094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12286</v>
      </c>
      <c r="C8" s="11">
        <f t="shared" si="1"/>
        <v>12295</v>
      </c>
      <c r="D8" s="11">
        <f t="shared" si="1"/>
        <v>7702</v>
      </c>
      <c r="E8" s="11">
        <f t="shared" si="1"/>
        <v>1902</v>
      </c>
      <c r="F8" s="11">
        <f t="shared" si="1"/>
        <v>6958</v>
      </c>
      <c r="G8" s="11">
        <f t="shared" si="1"/>
        <v>10415</v>
      </c>
      <c r="H8" s="11">
        <f t="shared" si="1"/>
        <v>1854</v>
      </c>
      <c r="I8" s="11">
        <f t="shared" si="1"/>
        <v>12543</v>
      </c>
      <c r="J8" s="11">
        <f t="shared" si="1"/>
        <v>9244</v>
      </c>
      <c r="K8" s="11">
        <f t="shared" si="1"/>
        <v>7593</v>
      </c>
      <c r="L8" s="11">
        <f t="shared" si="1"/>
        <v>5852</v>
      </c>
      <c r="M8" s="11">
        <f t="shared" si="1"/>
        <v>5089</v>
      </c>
      <c r="N8" s="11">
        <f t="shared" si="1"/>
        <v>3863</v>
      </c>
      <c r="O8" s="11">
        <f t="shared" si="1"/>
        <v>97596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12286</v>
      </c>
      <c r="C9" s="11">
        <v>12295</v>
      </c>
      <c r="D9" s="11">
        <v>7702</v>
      </c>
      <c r="E9" s="11">
        <v>1902</v>
      </c>
      <c r="F9" s="11">
        <v>6958</v>
      </c>
      <c r="G9" s="11">
        <v>10415</v>
      </c>
      <c r="H9" s="11">
        <v>1854</v>
      </c>
      <c r="I9" s="11">
        <v>12543</v>
      </c>
      <c r="J9" s="11">
        <v>9244</v>
      </c>
      <c r="K9" s="11">
        <v>7585</v>
      </c>
      <c r="L9" s="11">
        <v>5852</v>
      </c>
      <c r="M9" s="11">
        <v>5086</v>
      </c>
      <c r="N9" s="11">
        <v>3854</v>
      </c>
      <c r="O9" s="11">
        <f>SUM(B9:N9)</f>
        <v>97576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8</v>
      </c>
      <c r="L10" s="13">
        <v>0</v>
      </c>
      <c r="M10" s="13">
        <v>3</v>
      </c>
      <c r="N10" s="13">
        <v>9</v>
      </c>
      <c r="O10" s="11">
        <f>SUM(B10:N10)</f>
        <v>20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368021</v>
      </c>
      <c r="C11" s="13">
        <v>247052</v>
      </c>
      <c r="D11" s="13">
        <v>242057</v>
      </c>
      <c r="E11" s="13">
        <v>63442</v>
      </c>
      <c r="F11" s="13">
        <v>226216</v>
      </c>
      <c r="G11" s="13">
        <v>355718</v>
      </c>
      <c r="H11" s="13">
        <v>39804</v>
      </c>
      <c r="I11" s="13">
        <v>224966</v>
      </c>
      <c r="J11" s="13">
        <v>197315</v>
      </c>
      <c r="K11" s="13">
        <v>328627</v>
      </c>
      <c r="L11" s="13">
        <v>246636</v>
      </c>
      <c r="M11" s="13">
        <v>122218</v>
      </c>
      <c r="N11" s="13">
        <v>79426</v>
      </c>
      <c r="O11" s="11">
        <f>SUM(B11:N11)</f>
        <v>2741498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25280</v>
      </c>
      <c r="C12" s="13">
        <v>21750</v>
      </c>
      <c r="D12" s="13">
        <v>18135</v>
      </c>
      <c r="E12" s="13">
        <v>6388</v>
      </c>
      <c r="F12" s="13">
        <v>19740</v>
      </c>
      <c r="G12" s="13">
        <v>32416</v>
      </c>
      <c r="H12" s="13">
        <v>3913</v>
      </c>
      <c r="I12" s="13">
        <v>19978</v>
      </c>
      <c r="J12" s="13">
        <v>16146</v>
      </c>
      <c r="K12" s="13">
        <v>21138</v>
      </c>
      <c r="L12" s="13">
        <v>15870</v>
      </c>
      <c r="M12" s="13">
        <v>5889</v>
      </c>
      <c r="N12" s="13">
        <v>3261</v>
      </c>
      <c r="O12" s="11">
        <f>SUM(B12:N12)</f>
        <v>209904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342741</v>
      </c>
      <c r="C13" s="15">
        <f t="shared" si="2"/>
        <v>225302</v>
      </c>
      <c r="D13" s="15">
        <f t="shared" si="2"/>
        <v>223922</v>
      </c>
      <c r="E13" s="15">
        <f t="shared" si="2"/>
        <v>57054</v>
      </c>
      <c r="F13" s="15">
        <f t="shared" si="2"/>
        <v>206476</v>
      </c>
      <c r="G13" s="15">
        <f t="shared" si="2"/>
        <v>323302</v>
      </c>
      <c r="H13" s="15">
        <f t="shared" si="2"/>
        <v>35891</v>
      </c>
      <c r="I13" s="15">
        <f t="shared" si="2"/>
        <v>204988</v>
      </c>
      <c r="J13" s="15">
        <f t="shared" si="2"/>
        <v>181169</v>
      </c>
      <c r="K13" s="15">
        <f t="shared" si="2"/>
        <v>307489</v>
      </c>
      <c r="L13" s="15">
        <f t="shared" si="2"/>
        <v>230766</v>
      </c>
      <c r="M13" s="15">
        <f t="shared" si="2"/>
        <v>116329</v>
      </c>
      <c r="N13" s="15">
        <f t="shared" si="2"/>
        <v>76165</v>
      </c>
      <c r="O13" s="11">
        <f>SUM(B13:N13)</f>
        <v>2531594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1.224253623736207</v>
      </c>
      <c r="C18" s="19">
        <v>1.300308002149726</v>
      </c>
      <c r="D18" s="19">
        <v>1.356901471987878</v>
      </c>
      <c r="E18" s="19">
        <v>0.877305093204294</v>
      </c>
      <c r="F18" s="19">
        <v>1.323951633463363</v>
      </c>
      <c r="G18" s="19">
        <v>1.462277989450176</v>
      </c>
      <c r="H18" s="19">
        <v>1.674559308265579</v>
      </c>
      <c r="I18" s="19">
        <v>1.523576483951151</v>
      </c>
      <c r="J18" s="19">
        <v>1.403176226574934</v>
      </c>
      <c r="K18" s="19">
        <v>1.174812810550469</v>
      </c>
      <c r="L18" s="19">
        <v>1.293080756182595</v>
      </c>
      <c r="M18" s="19">
        <v>1.261394550492209</v>
      </c>
      <c r="N18" s="19">
        <v>1.116217983739061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1498803.42</v>
      </c>
      <c r="C20" s="24">
        <f t="shared" si="3"/>
        <v>1097639.59</v>
      </c>
      <c r="D20" s="24">
        <f t="shared" si="3"/>
        <v>967203.4900000001</v>
      </c>
      <c r="E20" s="24">
        <f t="shared" si="3"/>
        <v>283405.52999999997</v>
      </c>
      <c r="F20" s="24">
        <f t="shared" si="3"/>
        <v>1011753.5000000001</v>
      </c>
      <c r="G20" s="24">
        <f t="shared" si="3"/>
        <v>1464718.91</v>
      </c>
      <c r="H20" s="24">
        <f t="shared" si="3"/>
        <v>252530.25000000003</v>
      </c>
      <c r="I20" s="24">
        <f t="shared" si="3"/>
        <v>1183492.24</v>
      </c>
      <c r="J20" s="24">
        <f t="shared" si="3"/>
        <v>939751.67</v>
      </c>
      <c r="K20" s="24">
        <f t="shared" si="3"/>
        <v>1231289.71</v>
      </c>
      <c r="L20" s="24">
        <f t="shared" si="3"/>
        <v>1164706.7699999996</v>
      </c>
      <c r="M20" s="24">
        <f t="shared" si="3"/>
        <v>662931.05</v>
      </c>
      <c r="N20" s="24">
        <f t="shared" si="3"/>
        <v>343107.6700000001</v>
      </c>
      <c r="O20" s="24">
        <f>O21+O22+O23+O24+O25+O26+O27+O28+O29</f>
        <v>12101333.800000003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1116733.47</v>
      </c>
      <c r="C21" s="28">
        <f t="shared" si="4"/>
        <v>786729.12</v>
      </c>
      <c r="D21" s="28">
        <f t="shared" si="4"/>
        <v>664458.84</v>
      </c>
      <c r="E21" s="28">
        <f t="shared" si="4"/>
        <v>296981.95</v>
      </c>
      <c r="F21" s="28">
        <f t="shared" si="4"/>
        <v>719015.35</v>
      </c>
      <c r="G21" s="28">
        <f t="shared" si="4"/>
        <v>928952.65</v>
      </c>
      <c r="H21" s="28">
        <f t="shared" si="4"/>
        <v>141907.98</v>
      </c>
      <c r="I21" s="28">
        <f t="shared" si="4"/>
        <v>715400.86</v>
      </c>
      <c r="J21" s="28">
        <f t="shared" si="4"/>
        <v>625791.15</v>
      </c>
      <c r="K21" s="28">
        <f t="shared" si="4"/>
        <v>962833.21</v>
      </c>
      <c r="L21" s="28">
        <f t="shared" si="4"/>
        <v>823287.62</v>
      </c>
      <c r="M21" s="28">
        <f t="shared" si="4"/>
        <v>479005.32</v>
      </c>
      <c r="N21" s="28">
        <f t="shared" si="4"/>
        <v>283074.32</v>
      </c>
      <c r="O21" s="28">
        <f aca="true" t="shared" si="5" ref="O21:O29">SUM(B21:N21)</f>
        <v>8544171.840000002</v>
      </c>
    </row>
    <row r="22" spans="1:23" ht="18.75" customHeight="1">
      <c r="A22" s="26" t="s">
        <v>33</v>
      </c>
      <c r="B22" s="28">
        <f>IF(B18&lt;&gt;0,ROUND((B18-1)*B21,2),0)</f>
        <v>250431.53</v>
      </c>
      <c r="C22" s="28">
        <f aca="true" t="shared" si="6" ref="C22:N22">IF(C18&lt;&gt;0,ROUND((C18-1)*C21,2),0)</f>
        <v>236261.05</v>
      </c>
      <c r="D22" s="28">
        <f t="shared" si="6"/>
        <v>237146.34</v>
      </c>
      <c r="E22" s="28">
        <f t="shared" si="6"/>
        <v>-36438.17</v>
      </c>
      <c r="F22" s="28">
        <f t="shared" si="6"/>
        <v>232926.2</v>
      </c>
      <c r="G22" s="28">
        <f t="shared" si="6"/>
        <v>429434.36</v>
      </c>
      <c r="H22" s="28">
        <f t="shared" si="6"/>
        <v>95725.35</v>
      </c>
      <c r="I22" s="28">
        <f t="shared" si="6"/>
        <v>374567.07</v>
      </c>
      <c r="J22" s="28">
        <f t="shared" si="6"/>
        <v>252304.11</v>
      </c>
      <c r="K22" s="28">
        <f t="shared" si="6"/>
        <v>168315.58</v>
      </c>
      <c r="L22" s="28">
        <f t="shared" si="6"/>
        <v>241289.76</v>
      </c>
      <c r="M22" s="28">
        <f t="shared" si="6"/>
        <v>125209.38</v>
      </c>
      <c r="N22" s="28">
        <f t="shared" si="6"/>
        <v>32898.33</v>
      </c>
      <c r="O22" s="28">
        <f t="shared" si="5"/>
        <v>2640070.8900000006</v>
      </c>
      <c r="W22" s="51"/>
    </row>
    <row r="23" spans="1:15" ht="18.75" customHeight="1">
      <c r="A23" s="26" t="s">
        <v>34</v>
      </c>
      <c r="B23" s="28">
        <v>66475.15</v>
      </c>
      <c r="C23" s="28">
        <v>45719.81</v>
      </c>
      <c r="D23" s="28">
        <v>32693.05</v>
      </c>
      <c r="E23" s="28">
        <v>11982.55</v>
      </c>
      <c r="F23" s="28">
        <v>37105.78</v>
      </c>
      <c r="G23" s="28">
        <v>60939.41</v>
      </c>
      <c r="H23" s="28">
        <v>6522.43</v>
      </c>
      <c r="I23" s="28">
        <v>47461.72</v>
      </c>
      <c r="J23" s="28">
        <v>37627.42</v>
      </c>
      <c r="K23" s="28">
        <v>55894.52</v>
      </c>
      <c r="L23" s="28">
        <v>56155.15</v>
      </c>
      <c r="M23" s="28">
        <v>27114.04</v>
      </c>
      <c r="N23" s="28">
        <v>16409.01</v>
      </c>
      <c r="O23" s="28">
        <f t="shared" si="5"/>
        <v>502100.04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-1645.45</v>
      </c>
      <c r="E25" s="28">
        <v>0</v>
      </c>
      <c r="F25" s="28">
        <v>-7460.23</v>
      </c>
      <c r="G25" s="28">
        <v>0</v>
      </c>
      <c r="H25" s="28">
        <v>-2104.18</v>
      </c>
      <c r="I25" s="28">
        <v>0</v>
      </c>
      <c r="J25" s="28">
        <v>-5616.67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-16826.53</v>
      </c>
    </row>
    <row r="26" spans="1:26" ht="18.75" customHeight="1">
      <c r="A26" s="26" t="s">
        <v>68</v>
      </c>
      <c r="B26" s="28">
        <v>1083.77</v>
      </c>
      <c r="C26" s="28">
        <v>810.22</v>
      </c>
      <c r="D26" s="28">
        <v>706.01</v>
      </c>
      <c r="E26" s="28">
        <v>205.81</v>
      </c>
      <c r="F26" s="28">
        <v>742.48</v>
      </c>
      <c r="G26" s="28">
        <v>1073.35</v>
      </c>
      <c r="H26" s="28">
        <v>184.97</v>
      </c>
      <c r="I26" s="28">
        <v>862.32</v>
      </c>
      <c r="J26" s="28">
        <v>687.78</v>
      </c>
      <c r="K26" s="28">
        <v>896.19</v>
      </c>
      <c r="L26" s="28">
        <v>846.69</v>
      </c>
      <c r="M26" s="28">
        <v>476.75</v>
      </c>
      <c r="N26" s="28">
        <v>250.13</v>
      </c>
      <c r="O26" s="28">
        <f t="shared" si="5"/>
        <v>8826.47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954.67</v>
      </c>
      <c r="C27" s="28">
        <v>710.8</v>
      </c>
      <c r="D27" s="28">
        <v>623.39</v>
      </c>
      <c r="E27" s="28">
        <v>190.42</v>
      </c>
      <c r="F27" s="28">
        <v>627.32</v>
      </c>
      <c r="G27" s="28">
        <v>845.16</v>
      </c>
      <c r="H27" s="28">
        <v>156.5</v>
      </c>
      <c r="I27" s="28">
        <v>661.25</v>
      </c>
      <c r="J27" s="28">
        <v>632.56</v>
      </c>
      <c r="K27" s="28">
        <v>812.48</v>
      </c>
      <c r="L27" s="28">
        <v>721.23</v>
      </c>
      <c r="M27" s="28">
        <v>408.2</v>
      </c>
      <c r="N27" s="28">
        <v>213.89</v>
      </c>
      <c r="O27" s="28">
        <f t="shared" si="5"/>
        <v>7557.869999999999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59220.63</v>
      </c>
      <c r="C29" s="28">
        <v>23618.16</v>
      </c>
      <c r="D29" s="28">
        <v>31201.07</v>
      </c>
      <c r="E29" s="28">
        <v>8664.72</v>
      </c>
      <c r="F29" s="28">
        <v>26774.54</v>
      </c>
      <c r="G29" s="28">
        <v>41350.32</v>
      </c>
      <c r="H29" s="28">
        <v>8334.76</v>
      </c>
      <c r="I29" s="28">
        <v>40773.53</v>
      </c>
      <c r="J29" s="28">
        <v>26300.82</v>
      </c>
      <c r="K29" s="28">
        <v>40434.75</v>
      </c>
      <c r="L29" s="28">
        <v>40340.45</v>
      </c>
      <c r="M29" s="28">
        <v>28797.5</v>
      </c>
      <c r="N29" s="28">
        <v>8432.78</v>
      </c>
      <c r="O29" s="28">
        <f t="shared" si="5"/>
        <v>384244.03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-73556.20000000001</v>
      </c>
      <c r="C31" s="28">
        <f aca="true" t="shared" si="7" ref="C31:O31">+C32+C34+C47+C48+C49+C54-C55</f>
        <v>-58953.24</v>
      </c>
      <c r="D31" s="28">
        <f t="shared" si="7"/>
        <v>-38473.380000000005</v>
      </c>
      <c r="E31" s="28">
        <f t="shared" si="7"/>
        <v>-9513.24</v>
      </c>
      <c r="F31" s="28">
        <f t="shared" si="7"/>
        <v>-70327.75</v>
      </c>
      <c r="G31" s="28">
        <f t="shared" si="7"/>
        <v>-82162.63</v>
      </c>
      <c r="H31" s="28">
        <f t="shared" si="7"/>
        <v>-9582.15</v>
      </c>
      <c r="I31" s="28">
        <f t="shared" si="7"/>
        <v>-59984.27</v>
      </c>
      <c r="J31" s="28">
        <f t="shared" si="7"/>
        <v>-54869.399999999994</v>
      </c>
      <c r="K31" s="28">
        <f t="shared" si="7"/>
        <v>-71238.14</v>
      </c>
      <c r="L31" s="28">
        <f t="shared" si="7"/>
        <v>-64321.039999999964</v>
      </c>
      <c r="M31" s="28">
        <f t="shared" si="7"/>
        <v>-25029.45</v>
      </c>
      <c r="N31" s="28">
        <f t="shared" si="7"/>
        <v>-19536.309999999998</v>
      </c>
      <c r="O31" s="28">
        <f t="shared" si="7"/>
        <v>-637547.2</v>
      </c>
    </row>
    <row r="32" spans="1:15" ht="18.75" customHeight="1">
      <c r="A32" s="26" t="s">
        <v>38</v>
      </c>
      <c r="B32" s="29">
        <f>+B33</f>
        <v>-54058.4</v>
      </c>
      <c r="C32" s="29">
        <f>+C33</f>
        <v>-54098</v>
      </c>
      <c r="D32" s="29">
        <f aca="true" t="shared" si="8" ref="D32:O32">+D33</f>
        <v>-33888.8</v>
      </c>
      <c r="E32" s="29">
        <f t="shared" si="8"/>
        <v>-8368.8</v>
      </c>
      <c r="F32" s="29">
        <f t="shared" si="8"/>
        <v>-30615.2</v>
      </c>
      <c r="G32" s="29">
        <f t="shared" si="8"/>
        <v>-45826</v>
      </c>
      <c r="H32" s="29">
        <f t="shared" si="8"/>
        <v>-8157.6</v>
      </c>
      <c r="I32" s="29">
        <f t="shared" si="8"/>
        <v>-55189.2</v>
      </c>
      <c r="J32" s="29">
        <f t="shared" si="8"/>
        <v>-40673.6</v>
      </c>
      <c r="K32" s="29">
        <f t="shared" si="8"/>
        <v>-33374</v>
      </c>
      <c r="L32" s="29">
        <f t="shared" si="8"/>
        <v>-25748.8</v>
      </c>
      <c r="M32" s="29">
        <f t="shared" si="8"/>
        <v>-22378.4</v>
      </c>
      <c r="N32" s="29">
        <f t="shared" si="8"/>
        <v>-16957.6</v>
      </c>
      <c r="O32" s="29">
        <f t="shared" si="8"/>
        <v>-429334.39999999997</v>
      </c>
    </row>
    <row r="33" spans="1:26" ht="18.75" customHeight="1">
      <c r="A33" s="27" t="s">
        <v>39</v>
      </c>
      <c r="B33" s="16">
        <f>ROUND((-B9)*$G$3,2)</f>
        <v>-54058.4</v>
      </c>
      <c r="C33" s="16">
        <f aca="true" t="shared" si="9" ref="C33:N33">ROUND((-C9)*$G$3,2)</f>
        <v>-54098</v>
      </c>
      <c r="D33" s="16">
        <f t="shared" si="9"/>
        <v>-33888.8</v>
      </c>
      <c r="E33" s="16">
        <f t="shared" si="9"/>
        <v>-8368.8</v>
      </c>
      <c r="F33" s="16">
        <f t="shared" si="9"/>
        <v>-30615.2</v>
      </c>
      <c r="G33" s="16">
        <f t="shared" si="9"/>
        <v>-45826</v>
      </c>
      <c r="H33" s="16">
        <f t="shared" si="9"/>
        <v>-8157.6</v>
      </c>
      <c r="I33" s="16">
        <f t="shared" si="9"/>
        <v>-55189.2</v>
      </c>
      <c r="J33" s="16">
        <f t="shared" si="9"/>
        <v>-40673.6</v>
      </c>
      <c r="K33" s="16">
        <f t="shared" si="9"/>
        <v>-33374</v>
      </c>
      <c r="L33" s="16">
        <f t="shared" si="9"/>
        <v>-25748.8</v>
      </c>
      <c r="M33" s="16">
        <f t="shared" si="9"/>
        <v>-22378.4</v>
      </c>
      <c r="N33" s="16">
        <f t="shared" si="9"/>
        <v>-16957.6</v>
      </c>
      <c r="O33" s="30">
        <f aca="true" t="shared" si="10" ref="O33:O55">SUM(B33:N33)</f>
        <v>-429334.39999999997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-19497.800000000003</v>
      </c>
      <c r="C34" s="29">
        <f aca="true" t="shared" si="11" ref="C34:O34">SUM(C35:C45)</f>
        <v>-4855.24</v>
      </c>
      <c r="D34" s="29">
        <f t="shared" si="11"/>
        <v>-4584.58</v>
      </c>
      <c r="E34" s="29">
        <f t="shared" si="11"/>
        <v>-1144.44</v>
      </c>
      <c r="F34" s="29">
        <f t="shared" si="11"/>
        <v>-39712.55</v>
      </c>
      <c r="G34" s="29">
        <f t="shared" si="11"/>
        <v>-36336.630000000005</v>
      </c>
      <c r="H34" s="29">
        <f t="shared" si="11"/>
        <v>-1424.55</v>
      </c>
      <c r="I34" s="29">
        <f t="shared" si="11"/>
        <v>-4795.07</v>
      </c>
      <c r="J34" s="29">
        <f t="shared" si="11"/>
        <v>-14195.8</v>
      </c>
      <c r="K34" s="29">
        <f t="shared" si="11"/>
        <v>-37864.14</v>
      </c>
      <c r="L34" s="29">
        <f t="shared" si="11"/>
        <v>-38572.23999999997</v>
      </c>
      <c r="M34" s="29">
        <f t="shared" si="11"/>
        <v>-2651.05</v>
      </c>
      <c r="N34" s="29">
        <f t="shared" si="11"/>
        <v>-2578.71</v>
      </c>
      <c r="O34" s="29">
        <f t="shared" si="11"/>
        <v>-208212.79999999993</v>
      </c>
    </row>
    <row r="35" spans="1:26" ht="18.75" customHeight="1">
      <c r="A35" s="27" t="s">
        <v>41</v>
      </c>
      <c r="B35" s="31">
        <v>-13471.37</v>
      </c>
      <c r="C35" s="31">
        <v>-349.9</v>
      </c>
      <c r="D35" s="31">
        <v>-658.71</v>
      </c>
      <c r="E35" s="31">
        <v>0</v>
      </c>
      <c r="F35" s="31">
        <v>-35583.87</v>
      </c>
      <c r="G35" s="31">
        <v>-30368.15</v>
      </c>
      <c r="H35" s="31">
        <v>-396</v>
      </c>
      <c r="I35" s="31">
        <v>0</v>
      </c>
      <c r="J35" s="31">
        <v>-10371.33</v>
      </c>
      <c r="K35" s="31">
        <v>-32880.75</v>
      </c>
      <c r="L35" s="31">
        <v>-33864.09</v>
      </c>
      <c r="M35" s="31">
        <v>0</v>
      </c>
      <c r="N35" s="31">
        <v>-1188</v>
      </c>
      <c r="O35" s="31">
        <f t="shared" si="10"/>
        <v>-159132.16999999998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-6026.43</v>
      </c>
      <c r="C43" s="31">
        <v>-4505.34</v>
      </c>
      <c r="D43" s="31">
        <v>-3925.87</v>
      </c>
      <c r="E43" s="31">
        <v>-1144.44</v>
      </c>
      <c r="F43" s="31">
        <v>-4128.68</v>
      </c>
      <c r="G43" s="31">
        <v>-5968.48</v>
      </c>
      <c r="H43" s="31">
        <v>-1028.55</v>
      </c>
      <c r="I43" s="31">
        <v>-4795.07</v>
      </c>
      <c r="J43" s="31">
        <v>-3824.47</v>
      </c>
      <c r="K43" s="31">
        <v>-4983.39</v>
      </c>
      <c r="L43" s="31">
        <v>-4708.15</v>
      </c>
      <c r="M43" s="31">
        <v>-2651.05</v>
      </c>
      <c r="N43" s="31">
        <v>-1390.71</v>
      </c>
      <c r="O43" s="31">
        <f>SUM(B43:N43)</f>
        <v>-49080.630000000005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1425247.22</v>
      </c>
      <c r="C53" s="34">
        <f aca="true" t="shared" si="13" ref="C53:N53">+C20+C31</f>
        <v>1038686.3500000001</v>
      </c>
      <c r="D53" s="34">
        <f t="shared" si="13"/>
        <v>928730.1100000001</v>
      </c>
      <c r="E53" s="34">
        <f t="shared" si="13"/>
        <v>273892.29</v>
      </c>
      <c r="F53" s="34">
        <f t="shared" si="13"/>
        <v>941425.7500000001</v>
      </c>
      <c r="G53" s="34">
        <f t="shared" si="13"/>
        <v>1382556.2799999998</v>
      </c>
      <c r="H53" s="34">
        <f t="shared" si="13"/>
        <v>242948.10000000003</v>
      </c>
      <c r="I53" s="34">
        <f t="shared" si="13"/>
        <v>1123507.97</v>
      </c>
      <c r="J53" s="34">
        <f t="shared" si="13"/>
        <v>884882.27</v>
      </c>
      <c r="K53" s="34">
        <f t="shared" si="13"/>
        <v>1160051.57</v>
      </c>
      <c r="L53" s="34">
        <f t="shared" si="13"/>
        <v>1100385.7299999995</v>
      </c>
      <c r="M53" s="34">
        <f t="shared" si="13"/>
        <v>637901.6000000001</v>
      </c>
      <c r="N53" s="34">
        <f t="shared" si="13"/>
        <v>323571.3600000001</v>
      </c>
      <c r="O53" s="34">
        <f>SUM(B53:N53)</f>
        <v>11463786.6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1425247.22</v>
      </c>
      <c r="C59" s="42">
        <f t="shared" si="14"/>
        <v>1038686.36</v>
      </c>
      <c r="D59" s="42">
        <f t="shared" si="14"/>
        <v>928730.11</v>
      </c>
      <c r="E59" s="42">
        <f t="shared" si="14"/>
        <v>273892.28</v>
      </c>
      <c r="F59" s="42">
        <f t="shared" si="14"/>
        <v>941425.74</v>
      </c>
      <c r="G59" s="42">
        <f t="shared" si="14"/>
        <v>1382556.28</v>
      </c>
      <c r="H59" s="42">
        <f t="shared" si="14"/>
        <v>242948.09</v>
      </c>
      <c r="I59" s="42">
        <f t="shared" si="14"/>
        <v>1123507.97</v>
      </c>
      <c r="J59" s="42">
        <f t="shared" si="14"/>
        <v>884882.27</v>
      </c>
      <c r="K59" s="42">
        <f t="shared" si="14"/>
        <v>1160051.57</v>
      </c>
      <c r="L59" s="42">
        <f t="shared" si="14"/>
        <v>1100385.73</v>
      </c>
      <c r="M59" s="42">
        <f t="shared" si="14"/>
        <v>637901.6</v>
      </c>
      <c r="N59" s="42">
        <f t="shared" si="14"/>
        <v>323571.36</v>
      </c>
      <c r="O59" s="34">
        <f t="shared" si="14"/>
        <v>11463786.58</v>
      </c>
      <c r="Q59"/>
    </row>
    <row r="60" spans="1:18" ht="18.75" customHeight="1">
      <c r="A60" s="26" t="s">
        <v>54</v>
      </c>
      <c r="B60" s="42">
        <v>1165702.17</v>
      </c>
      <c r="C60" s="42">
        <v>744316.58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1910018.75</v>
      </c>
      <c r="P60"/>
      <c r="Q60"/>
      <c r="R60" s="41"/>
    </row>
    <row r="61" spans="1:16" ht="18.75" customHeight="1">
      <c r="A61" s="26" t="s">
        <v>55</v>
      </c>
      <c r="B61" s="42">
        <v>259545.05</v>
      </c>
      <c r="C61" s="42">
        <v>294369.78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553914.8300000001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928730.11</v>
      </c>
      <c r="E62" s="43">
        <v>0</v>
      </c>
      <c r="F62" s="43">
        <v>0</v>
      </c>
      <c r="G62" s="43">
        <v>0</v>
      </c>
      <c r="H62" s="42">
        <v>242948.09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1171678.2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273892.28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273892.28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941425.74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941425.74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1382556.28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1382556.28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1123507.97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1123507.97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884882.27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884882.27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1160051.57</v>
      </c>
      <c r="L68" s="29">
        <v>1100385.73</v>
      </c>
      <c r="M68" s="43">
        <v>0</v>
      </c>
      <c r="N68" s="43">
        <v>0</v>
      </c>
      <c r="O68" s="34">
        <f t="shared" si="15"/>
        <v>2260437.3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637901.6</v>
      </c>
      <c r="N69" s="43">
        <v>0</v>
      </c>
      <c r="O69" s="34">
        <f t="shared" si="15"/>
        <v>637901.6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323571.36</v>
      </c>
      <c r="O70" s="46">
        <f t="shared" si="15"/>
        <v>323571.36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2023-03-17T13:27:51Z</dcterms:modified>
  <cp:category/>
  <cp:version/>
  <cp:contentType/>
  <cp:contentStatus/>
</cp:coreProperties>
</file>