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<sst xmlns="http://schemas.openxmlformats.org/spreadsheetml/2006/main" count="88" uniqueCount="85">
  <si>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</si>
  <si>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</si>
  <si>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</si>
  <si>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</si>
  <si>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</si>
  <si>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</si>
  <si>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</si>
  <si>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</si>
  <si>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</si>
  <si>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</si>
  <si>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</si>
  <si>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</si>
  <si>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</si>
  <si>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</si>
  <si>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</si>
  <si>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</si>
  <si>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</si>
  <si>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</si>
  <si>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</si>
  <si>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</si>
  <si>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</si>
  <si>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</si>
  <si>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</si>
  <si>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</si>
  <si>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</si>
  <si>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</si>
  <si>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</si>
  <si>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</si>
  <si>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</si>
  <si>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</si>
  <si>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</si>
  <si>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</si>
  <si>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</si>
  <si>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</si>
  <si>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</si>
  <si>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</si>
  <si>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</si>
  <si>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</si>
  <si>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</si>
  <si>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</si>
  <si>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</si>
  <si>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</si>
  <si>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</si>
  <si>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</si>
  <si>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</si>
  <si>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</si>
  <si>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</si>
  <si>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</si>
  <si>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</si>
  <si>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</si>
  <si>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</si>
  <si>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</si>
  <si>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</si>
  <si>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</si>
  <si>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</si>
  <si>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</si>
  <si>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</si>
  <si>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</si>
  <si>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</si>
  <si>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</si>
  <si>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</si>
  <si>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</si>
  <si>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</si>
  <si>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</si>
  <si>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</si>
  <si>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</si>
  <si>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</si>
  <si>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</si>
  <si>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</si>
  <si>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</si>
  <si>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</si>
  <si>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</si>
  <si>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</si>
  <si>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</si>
  <si>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</si>
  <si>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</si>
  <si>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</si>
  <si>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</si>
  <si>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</si>
  <si>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</si>
  <si>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</si>
  <si>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</si>
  <si>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</si>
  <si>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</si>
  <si>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08/03/23 - VENCIMENTO 15/03/23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</si>
</sst>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400066</v>
      </c>
      <c r="C7" s="9">
        <f t="shared" si="0"/>
        <v>281181</v>
      </c>
      <c r="D7" s="9">
        <f t="shared" si="0"/>
        <v>262206</v>
      </c>
      <c r="E7" s="9">
        <f t="shared" si="0"/>
        <v>67971</v>
      </c>
      <c r="F7" s="9">
        <f t="shared" si="0"/>
        <v>231990</v>
      </c>
      <c r="G7" s="9">
        <f t="shared" si="0"/>
        <v>384246</v>
      </c>
      <c r="H7" s="9">
        <f t="shared" si="0"/>
        <v>45460</v>
      </c>
      <c r="I7" s="9">
        <f t="shared" si="0"/>
        <v>280204</v>
      </c>
      <c r="J7" s="9">
        <f t="shared" si="0"/>
        <v>214983</v>
      </c>
      <c r="K7" s="9">
        <f t="shared" si="0"/>
        <v>359157</v>
      </c>
      <c r="L7" s="9">
        <f t="shared" si="0"/>
        <v>264981</v>
      </c>
      <c r="M7" s="9">
        <f t="shared" si="0"/>
        <v>133336</v>
      </c>
      <c r="N7" s="9">
        <f t="shared" si="0"/>
        <v>86548</v>
      </c>
      <c r="O7" s="9">
        <f t="shared" si="0"/>
        <v>3012329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12415</v>
      </c>
      <c r="C8" s="11">
        <f t="shared" si="1"/>
        <v>12877</v>
      </c>
      <c r="D8" s="11">
        <f t="shared" si="1"/>
        <v>7979</v>
      </c>
      <c r="E8" s="11">
        <f t="shared" si="1"/>
        <v>1926</v>
      </c>
      <c r="F8" s="11">
        <f t="shared" si="1"/>
        <v>6743</v>
      </c>
      <c r="G8" s="11">
        <f t="shared" si="1"/>
        <v>10408</v>
      </c>
      <c r="H8" s="11">
        <f t="shared" si="1"/>
        <v>1994</v>
      </c>
      <c r="I8" s="11">
        <f t="shared" si="1"/>
        <v>14538</v>
      </c>
      <c r="J8" s="11">
        <f t="shared" si="1"/>
        <v>9334</v>
      </c>
      <c r="K8" s="11">
        <f t="shared" si="1"/>
        <v>7810</v>
      </c>
      <c r="L8" s="11">
        <f t="shared" si="1"/>
        <v>6191</v>
      </c>
      <c r="M8" s="11">
        <f t="shared" si="1"/>
        <v>5241</v>
      </c>
      <c r="N8" s="11">
        <f t="shared" si="1"/>
        <v>4016</v>
      </c>
      <c r="O8" s="11">
        <f t="shared" si="1"/>
        <v>101472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12415</v>
      </c>
      <c r="C9" s="11">
        <v>12877</v>
      </c>
      <c r="D9" s="11">
        <v>7979</v>
      </c>
      <c r="E9" s="11">
        <v>1926</v>
      </c>
      <c r="F9" s="11">
        <v>6743</v>
      </c>
      <c r="G9" s="11">
        <v>10408</v>
      </c>
      <c r="H9" s="11">
        <v>1994</v>
      </c>
      <c r="I9" s="11">
        <v>14538</v>
      </c>
      <c r="J9" s="11">
        <v>9334</v>
      </c>
      <c r="K9" s="11">
        <v>7803</v>
      </c>
      <c r="L9" s="11">
        <v>6191</v>
      </c>
      <c r="M9" s="11">
        <v>5236</v>
      </c>
      <c r="N9" s="11">
        <v>4011</v>
      </c>
      <c r="O9" s="11">
        <f>SUM(B9:N9)</f>
        <v>101455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5</v>
      </c>
      <c r="N10" s="13">
        <v>5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387651</v>
      </c>
      <c r="C11" s="13">
        <v>268304</v>
      </c>
      <c r="D11" s="13">
        <v>254227</v>
      </c>
      <c r="E11" s="13">
        <v>66045</v>
      </c>
      <c r="F11" s="13">
        <v>225247</v>
      </c>
      <c r="G11" s="13">
        <v>373838</v>
      </c>
      <c r="H11" s="13">
        <v>43466</v>
      </c>
      <c r="I11" s="13">
        <v>265666</v>
      </c>
      <c r="J11" s="13">
        <v>205649</v>
      </c>
      <c r="K11" s="13">
        <v>351347</v>
      </c>
      <c r="L11" s="13">
        <v>258790</v>
      </c>
      <c r="M11" s="13">
        <v>128095</v>
      </c>
      <c r="N11" s="13">
        <v>82532</v>
      </c>
      <c r="O11" s="11">
        <f>SUM(B11:N11)</f>
        <v>2910857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28397</v>
      </c>
      <c r="C12" s="13">
        <v>24616</v>
      </c>
      <c r="D12" s="13">
        <v>20260</v>
      </c>
      <c r="E12" s="13">
        <v>7157</v>
      </c>
      <c r="F12" s="13">
        <v>21245</v>
      </c>
      <c r="G12" s="13">
        <v>36700</v>
      </c>
      <c r="H12" s="13">
        <v>4360</v>
      </c>
      <c r="I12" s="13">
        <v>25660</v>
      </c>
      <c r="J12" s="13">
        <v>17870</v>
      </c>
      <c r="K12" s="13">
        <v>24307</v>
      </c>
      <c r="L12" s="13">
        <v>18271</v>
      </c>
      <c r="M12" s="13">
        <v>6579</v>
      </c>
      <c r="N12" s="13">
        <v>3741</v>
      </c>
      <c r="O12" s="11">
        <f>SUM(B12:N12)</f>
        <v>239163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359254</v>
      </c>
      <c r="C13" s="15">
        <f t="shared" si="2"/>
        <v>243688</v>
      </c>
      <c r="D13" s="15">
        <f t="shared" si="2"/>
        <v>233967</v>
      </c>
      <c r="E13" s="15">
        <f t="shared" si="2"/>
        <v>58888</v>
      </c>
      <c r="F13" s="15">
        <f t="shared" si="2"/>
        <v>204002</v>
      </c>
      <c r="G13" s="15">
        <f t="shared" si="2"/>
        <v>337138</v>
      </c>
      <c r="H13" s="15">
        <f t="shared" si="2"/>
        <v>39106</v>
      </c>
      <c r="I13" s="15">
        <f t="shared" si="2"/>
        <v>240006</v>
      </c>
      <c r="J13" s="15">
        <f t="shared" si="2"/>
        <v>187779</v>
      </c>
      <c r="K13" s="15">
        <f t="shared" si="2"/>
        <v>327040</v>
      </c>
      <c r="L13" s="15">
        <f t="shared" si="2"/>
        <v>240519</v>
      </c>
      <c r="M13" s="15">
        <f t="shared" si="2"/>
        <v>121516</v>
      </c>
      <c r="N13" s="15">
        <f t="shared" si="2"/>
        <v>78791</v>
      </c>
      <c r="O13" s="11">
        <f>SUM(B13:N13)</f>
        <v>2671694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1.171134817219489</v>
      </c>
      <c r="C18" s="19">
        <v>1.205666907169515</v>
      </c>
      <c r="D18" s="19">
        <v>1.308762342067915</v>
      </c>
      <c r="E18" s="19">
        <v>0.863133376829825</v>
      </c>
      <c r="F18" s="19">
        <v>1.334179215381769</v>
      </c>
      <c r="G18" s="19">
        <v>1.398025984108331</v>
      </c>
      <c r="H18" s="19">
        <v>1.564965765875084</v>
      </c>
      <c r="I18" s="19">
        <v>1.217529277319473</v>
      </c>
      <c r="J18" s="19">
        <v>1.320335189801915</v>
      </c>
      <c r="K18" s="19">
        <v>1.118183487291095</v>
      </c>
      <c r="L18" s="19">
        <v>1.224150044704489</v>
      </c>
      <c r="M18" s="19">
        <v>1.209807868507908</v>
      </c>
      <c r="N18" s="19">
        <v>1.077026490724013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1508451.36</v>
      </c>
      <c r="C20" s="24">
        <f t="shared" si="3"/>
        <v>1102886.9900000002</v>
      </c>
      <c r="D20" s="24">
        <f t="shared" si="3"/>
        <v>978666.6800000002</v>
      </c>
      <c r="E20" s="24">
        <f t="shared" si="3"/>
        <v>289394.70999999996</v>
      </c>
      <c r="F20" s="24">
        <f t="shared" si="3"/>
        <v>1014475</v>
      </c>
      <c r="G20" s="24">
        <f t="shared" si="3"/>
        <v>1469346.51</v>
      </c>
      <c r="H20" s="24">
        <f t="shared" si="3"/>
        <v>257014.09</v>
      </c>
      <c r="I20" s="24">
        <f t="shared" si="3"/>
        <v>1120901.17</v>
      </c>
      <c r="J20" s="24">
        <f t="shared" si="3"/>
        <v>920933.75</v>
      </c>
      <c r="K20" s="24">
        <f t="shared" si="3"/>
        <v>1251252.63</v>
      </c>
      <c r="L20" s="24">
        <f t="shared" si="3"/>
        <v>1156744.93</v>
      </c>
      <c r="M20" s="24">
        <f t="shared" si="3"/>
        <v>665238.93</v>
      </c>
      <c r="N20" s="24">
        <f t="shared" si="3"/>
        <v>343541.5200000001</v>
      </c>
      <c r="O20" s="24">
        <f>O21+O22+O23+O24+O25+O26+O27+O28+O29</f>
        <v>12078848.270000001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1174753.8</v>
      </c>
      <c r="C21" s="28">
        <f t="shared" si="4"/>
        <v>852962.56</v>
      </c>
      <c r="D21" s="28">
        <f t="shared" si="4"/>
        <v>697572.84</v>
      </c>
      <c r="E21" s="28">
        <f t="shared" si="4"/>
        <v>308921.4</v>
      </c>
      <c r="F21" s="28">
        <f t="shared" si="4"/>
        <v>715364.36</v>
      </c>
      <c r="G21" s="28">
        <f t="shared" si="4"/>
        <v>974908.95</v>
      </c>
      <c r="H21" s="28">
        <f t="shared" si="4"/>
        <v>154859.49</v>
      </c>
      <c r="I21" s="28">
        <f t="shared" si="4"/>
        <v>844002.47</v>
      </c>
      <c r="J21" s="28">
        <f t="shared" si="4"/>
        <v>651312.5</v>
      </c>
      <c r="K21" s="28">
        <f t="shared" si="4"/>
        <v>1028517.9</v>
      </c>
      <c r="L21" s="28">
        <f t="shared" si="4"/>
        <v>864023.55</v>
      </c>
      <c r="M21" s="28">
        <f t="shared" si="4"/>
        <v>501690.03</v>
      </c>
      <c r="N21" s="28">
        <f t="shared" si="4"/>
        <v>294150.69</v>
      </c>
      <c r="O21" s="28">
        <f aca="true" t="shared" si="5" ref="O21:O29">SUM(B21:N21)</f>
        <v>9063040.54</v>
      </c>
    </row>
    <row r="22" spans="1:23" ht="18.75" customHeight="1">
      <c r="A22" s="26" t="s">
        <v>33</v>
      </c>
      <c r="B22" s="28">
        <f>IF(B18&lt;&gt;0,ROUND((B18-1)*B21,2),0)</f>
        <v>201041.28</v>
      </c>
      <c r="C22" s="28">
        <f aca="true" t="shared" si="6" ref="C22:N22">IF(C18&lt;&gt;0,ROUND((C18-1)*C21,2),0)</f>
        <v>175426.17</v>
      </c>
      <c r="D22" s="28">
        <f t="shared" si="6"/>
        <v>215384.22</v>
      </c>
      <c r="E22" s="28">
        <f t="shared" si="6"/>
        <v>-42281.03</v>
      </c>
      <c r="F22" s="28">
        <f t="shared" si="6"/>
        <v>239059.9</v>
      </c>
      <c r="G22" s="28">
        <f t="shared" si="6"/>
        <v>388039.09</v>
      </c>
      <c r="H22" s="28">
        <f t="shared" si="6"/>
        <v>87490.31</v>
      </c>
      <c r="I22" s="28">
        <f t="shared" si="6"/>
        <v>183595.25</v>
      </c>
      <c r="J22" s="28">
        <f t="shared" si="6"/>
        <v>208638.31</v>
      </c>
      <c r="K22" s="28">
        <f t="shared" si="6"/>
        <v>121553.83</v>
      </c>
      <c r="L22" s="28">
        <f t="shared" si="6"/>
        <v>193670.92</v>
      </c>
      <c r="M22" s="28">
        <f t="shared" si="6"/>
        <v>105258.52</v>
      </c>
      <c r="N22" s="28">
        <f t="shared" si="6"/>
        <v>22657.4</v>
      </c>
      <c r="O22" s="28">
        <f t="shared" si="5"/>
        <v>2099534.1700000004</v>
      </c>
      <c r="W22" s="51"/>
    </row>
    <row r="23" spans="1:15" ht="18.75" customHeight="1">
      <c r="A23" s="26" t="s">
        <v>34</v>
      </c>
      <c r="B23" s="28">
        <v>67482.59</v>
      </c>
      <c r="C23" s="28">
        <v>45563.48</v>
      </c>
      <c r="D23" s="28">
        <v>32793.94</v>
      </c>
      <c r="E23" s="28">
        <v>11869.93</v>
      </c>
      <c r="F23" s="28">
        <v>37341.96</v>
      </c>
      <c r="G23" s="28">
        <v>61000.77</v>
      </c>
      <c r="H23" s="28">
        <v>6287.19</v>
      </c>
      <c r="I23" s="28">
        <v>47287.75</v>
      </c>
      <c r="J23" s="28">
        <v>36966.98</v>
      </c>
      <c r="K23" s="28">
        <v>56916.26</v>
      </c>
      <c r="L23" s="28">
        <v>55078.82</v>
      </c>
      <c r="M23" s="28">
        <v>26685.46</v>
      </c>
      <c r="N23" s="28">
        <v>16004.85</v>
      </c>
      <c r="O23" s="28">
        <f t="shared" si="5"/>
        <v>501279.98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1094.19</v>
      </c>
      <c r="C26" s="28">
        <v>815.43</v>
      </c>
      <c r="D26" s="28">
        <v>716.43</v>
      </c>
      <c r="E26" s="28">
        <v>211.02</v>
      </c>
      <c r="F26" s="28">
        <v>745.09</v>
      </c>
      <c r="G26" s="28">
        <v>1078.56</v>
      </c>
      <c r="H26" s="28">
        <v>187.58</v>
      </c>
      <c r="I26" s="28">
        <v>815.43</v>
      </c>
      <c r="J26" s="28">
        <v>674.75</v>
      </c>
      <c r="K26" s="28">
        <v>914.43</v>
      </c>
      <c r="L26" s="28">
        <v>844.09</v>
      </c>
      <c r="M26" s="28">
        <v>479.36</v>
      </c>
      <c r="N26" s="28">
        <v>252.7</v>
      </c>
      <c r="O26" s="28">
        <f t="shared" si="5"/>
        <v>8829.060000000001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710.76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721.23</v>
      </c>
      <c r="M27" s="28">
        <v>408.2</v>
      </c>
      <c r="N27" s="28">
        <v>213.89</v>
      </c>
      <c r="O27" s="28">
        <f t="shared" si="5"/>
        <v>7557.829999999998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-60710.38</v>
      </c>
      <c r="C31" s="28">
        <f aca="true" t="shared" si="7" ref="C31:O31">+C32+C34+C47+C48+C49+C54-C55</f>
        <v>-61193.11</v>
      </c>
      <c r="D31" s="28">
        <f t="shared" si="7"/>
        <v>-39091.42</v>
      </c>
      <c r="E31" s="28">
        <f t="shared" si="7"/>
        <v>-9647.82</v>
      </c>
      <c r="F31" s="28">
        <f t="shared" si="7"/>
        <v>-33812.37</v>
      </c>
      <c r="G31" s="28">
        <f t="shared" si="7"/>
        <v>-51792.659999999996</v>
      </c>
      <c r="H31" s="28">
        <f t="shared" si="7"/>
        <v>-9816.64</v>
      </c>
      <c r="I31" s="28">
        <f t="shared" si="7"/>
        <v>-68501.51</v>
      </c>
      <c r="J31" s="28">
        <f t="shared" si="7"/>
        <v>-44821.63</v>
      </c>
      <c r="K31" s="28">
        <f t="shared" si="7"/>
        <v>-39418</v>
      </c>
      <c r="L31" s="28">
        <f t="shared" si="7"/>
        <v>-31934.06</v>
      </c>
      <c r="M31" s="28">
        <f t="shared" si="7"/>
        <v>-25703.940000000002</v>
      </c>
      <c r="N31" s="28">
        <f t="shared" si="7"/>
        <v>-19053.57</v>
      </c>
      <c r="O31" s="28">
        <f t="shared" si="7"/>
        <v>-495497.11000000004</v>
      </c>
    </row>
    <row r="32" spans="1:15" ht="18.75" customHeight="1">
      <c r="A32" s="26" t="s">
        <v>38</v>
      </c>
      <c r="B32" s="29">
        <f>+B33</f>
        <v>-54626</v>
      </c>
      <c r="C32" s="29">
        <f>+C33</f>
        <v>-56658.8</v>
      </c>
      <c r="D32" s="29">
        <f aca="true" t="shared" si="8" ref="D32:O32">+D33</f>
        <v>-35107.6</v>
      </c>
      <c r="E32" s="29">
        <f t="shared" si="8"/>
        <v>-8474.4</v>
      </c>
      <c r="F32" s="29">
        <f t="shared" si="8"/>
        <v>-29669.2</v>
      </c>
      <c r="G32" s="29">
        <f t="shared" si="8"/>
        <v>-45795.2</v>
      </c>
      <c r="H32" s="29">
        <f t="shared" si="8"/>
        <v>-8773.6</v>
      </c>
      <c r="I32" s="29">
        <f t="shared" si="8"/>
        <v>-63967.2</v>
      </c>
      <c r="J32" s="29">
        <f t="shared" si="8"/>
        <v>-41069.6</v>
      </c>
      <c r="K32" s="29">
        <f t="shared" si="8"/>
        <v>-34333.2</v>
      </c>
      <c r="L32" s="29">
        <f t="shared" si="8"/>
        <v>-27240.4</v>
      </c>
      <c r="M32" s="29">
        <f t="shared" si="8"/>
        <v>-23038.4</v>
      </c>
      <c r="N32" s="29">
        <f t="shared" si="8"/>
        <v>-17648.4</v>
      </c>
      <c r="O32" s="29">
        <f t="shared" si="8"/>
        <v>-446402.00000000006</v>
      </c>
    </row>
    <row r="33" spans="1:26" ht="18.75" customHeight="1">
      <c r="A33" s="27" t="s">
        <v>39</v>
      </c>
      <c r="B33" s="16">
        <f>ROUND((-B9)*$G$3,2)</f>
        <v>-54626</v>
      </c>
      <c r="C33" s="16">
        <f aca="true" t="shared" si="9" ref="C33:N33">ROUND((-C9)*$G$3,2)</f>
        <v>-56658.8</v>
      </c>
      <c r="D33" s="16">
        <f t="shared" si="9"/>
        <v>-35107.6</v>
      </c>
      <c r="E33" s="16">
        <f t="shared" si="9"/>
        <v>-8474.4</v>
      </c>
      <c r="F33" s="16">
        <f t="shared" si="9"/>
        <v>-29669.2</v>
      </c>
      <c r="G33" s="16">
        <f t="shared" si="9"/>
        <v>-45795.2</v>
      </c>
      <c r="H33" s="16">
        <f t="shared" si="9"/>
        <v>-8773.6</v>
      </c>
      <c r="I33" s="16">
        <f t="shared" si="9"/>
        <v>-63967.2</v>
      </c>
      <c r="J33" s="16">
        <f t="shared" si="9"/>
        <v>-41069.6</v>
      </c>
      <c r="K33" s="16">
        <f t="shared" si="9"/>
        <v>-34333.2</v>
      </c>
      <c r="L33" s="16">
        <f t="shared" si="9"/>
        <v>-27240.4</v>
      </c>
      <c r="M33" s="16">
        <f t="shared" si="9"/>
        <v>-23038.4</v>
      </c>
      <c r="N33" s="16">
        <f t="shared" si="9"/>
        <v>-17648.4</v>
      </c>
      <c r="O33" s="30">
        <f aca="true" t="shared" si="10" ref="O33:O55">SUM(B33:N33)</f>
        <v>-446402.00000000006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-4534.31</v>
      </c>
      <c r="D34" s="29">
        <f t="shared" si="11"/>
        <v>-3983.82</v>
      </c>
      <c r="E34" s="29">
        <f t="shared" si="11"/>
        <v>-1173.42</v>
      </c>
      <c r="F34" s="29">
        <f t="shared" si="11"/>
        <v>-4143.17</v>
      </c>
      <c r="G34" s="29">
        <f t="shared" si="11"/>
        <v>-5997.46</v>
      </c>
      <c r="H34" s="29">
        <f t="shared" si="11"/>
        <v>-1043.04</v>
      </c>
      <c r="I34" s="29">
        <f t="shared" si="11"/>
        <v>-4534.31</v>
      </c>
      <c r="J34" s="29">
        <f t="shared" si="11"/>
        <v>-3752.03</v>
      </c>
      <c r="K34" s="29">
        <f t="shared" si="11"/>
        <v>-5084.8</v>
      </c>
      <c r="L34" s="29">
        <f t="shared" si="11"/>
        <v>-4693.66</v>
      </c>
      <c r="M34" s="29">
        <f t="shared" si="11"/>
        <v>-2665.54</v>
      </c>
      <c r="N34" s="29">
        <f t="shared" si="11"/>
        <v>-1405.17</v>
      </c>
      <c r="O34" s="29">
        <f t="shared" si="11"/>
        <v>-49095.11000000001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-6084.38</v>
      </c>
      <c r="C43" s="31">
        <v>-4534.31</v>
      </c>
      <c r="D43" s="31">
        <v>-3983.82</v>
      </c>
      <c r="E43" s="31">
        <v>-1173.42</v>
      </c>
      <c r="F43" s="31">
        <v>-4143.17</v>
      </c>
      <c r="G43" s="31">
        <v>-5997.46</v>
      </c>
      <c r="H43" s="31">
        <v>-1043.04</v>
      </c>
      <c r="I43" s="31">
        <v>-4534.31</v>
      </c>
      <c r="J43" s="31">
        <v>-3752.03</v>
      </c>
      <c r="K43" s="31">
        <v>-5084.8</v>
      </c>
      <c r="L43" s="31">
        <v>-4693.66</v>
      </c>
      <c r="M43" s="31">
        <v>-2665.54</v>
      </c>
      <c r="N43" s="31">
        <v>-1405.17</v>
      </c>
      <c r="O43" s="31">
        <f>SUM(B43:N43)</f>
        <v>-49095.11000000001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1447740.9800000002</v>
      </c>
      <c r="C53" s="34">
        <f aca="true" t="shared" si="13" ref="C53:N53">+C20+C31</f>
        <v>1041693.8800000002</v>
      </c>
      <c r="D53" s="34">
        <f t="shared" si="13"/>
        <v>939575.2600000001</v>
      </c>
      <c r="E53" s="34">
        <f t="shared" si="13"/>
        <v>279746.88999999996</v>
      </c>
      <c r="F53" s="34">
        <f t="shared" si="13"/>
        <v>980662.63</v>
      </c>
      <c r="G53" s="34">
        <f t="shared" si="13"/>
        <v>1417553.85</v>
      </c>
      <c r="H53" s="34">
        <f t="shared" si="13"/>
        <v>247197.45</v>
      </c>
      <c r="I53" s="34">
        <f t="shared" si="13"/>
        <v>1052399.66</v>
      </c>
      <c r="J53" s="34">
        <f t="shared" si="13"/>
        <v>876112.12</v>
      </c>
      <c r="K53" s="34">
        <f t="shared" si="13"/>
        <v>1211834.63</v>
      </c>
      <c r="L53" s="34">
        <f t="shared" si="13"/>
        <v>1124810.8699999999</v>
      </c>
      <c r="M53" s="34">
        <f t="shared" si="13"/>
        <v>639534.99</v>
      </c>
      <c r="N53" s="34">
        <f t="shared" si="13"/>
        <v>324487.95000000007</v>
      </c>
      <c r="O53" s="34">
        <f>SUM(B53:N53)</f>
        <v>11583351.16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1447740.98</v>
      </c>
      <c r="C59" s="42">
        <f t="shared" si="14"/>
        <v>1041693.8900000001</v>
      </c>
      <c r="D59" s="42">
        <f t="shared" si="14"/>
        <v>939575.27</v>
      </c>
      <c r="E59" s="42">
        <f t="shared" si="14"/>
        <v>279746.89</v>
      </c>
      <c r="F59" s="42">
        <f t="shared" si="14"/>
        <v>980662.64</v>
      </c>
      <c r="G59" s="42">
        <f t="shared" si="14"/>
        <v>1417553.86</v>
      </c>
      <c r="H59" s="42">
        <f t="shared" si="14"/>
        <v>247197.45</v>
      </c>
      <c r="I59" s="42">
        <f t="shared" si="14"/>
        <v>1052399.65</v>
      </c>
      <c r="J59" s="42">
        <f t="shared" si="14"/>
        <v>876112.12</v>
      </c>
      <c r="K59" s="42">
        <f t="shared" si="14"/>
        <v>1211834.63</v>
      </c>
      <c r="L59" s="42">
        <f t="shared" si="14"/>
        <v>1124810.86</v>
      </c>
      <c r="M59" s="42">
        <f t="shared" si="14"/>
        <v>639534.99</v>
      </c>
      <c r="N59" s="42">
        <f t="shared" si="14"/>
        <v>324487.94</v>
      </c>
      <c r="O59" s="34">
        <f t="shared" si="14"/>
        <v>11583351.170000002</v>
      </c>
      <c r="Q59"/>
    </row>
    <row r="60" spans="1:18" ht="18.75" customHeight="1">
      <c r="A60" s="26" t="s">
        <v>54</v>
      </c>
      <c r="B60" s="42">
        <v>1183922.11</v>
      </c>
      <c r="C60" s="42">
        <v>746451.93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1930374.04</v>
      </c>
      <c r="P60"/>
      <c r="Q60"/>
      <c r="R60" s="41"/>
    </row>
    <row r="61" spans="1:16" ht="18.75" customHeight="1">
      <c r="A61" s="26" t="s">
        <v>55</v>
      </c>
      <c r="B61" s="42">
        <v>263818.87</v>
      </c>
      <c r="C61" s="42">
        <v>295241.96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559060.8300000001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939575.27</v>
      </c>
      <c r="E62" s="43">
        <v>0</v>
      </c>
      <c r="F62" s="43">
        <v>0</v>
      </c>
      <c r="G62" s="43">
        <v>0</v>
      </c>
      <c r="H62" s="42">
        <v>247197.45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1186772.72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279746.89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279746.89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980662.64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980662.64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1417553.86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1417553.86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1052399.65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1052399.65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876112.12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876112.12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1211834.63</v>
      </c>
      <c r="L68" s="29">
        <v>1124810.86</v>
      </c>
      <c r="M68" s="43">
        <v>0</v>
      </c>
      <c r="N68" s="43">
        <v>0</v>
      </c>
      <c r="O68" s="34">
        <f t="shared" si="15"/>
        <v>2336645.49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639534.99</v>
      </c>
      <c r="N69" s="43">
        <v>0</v>
      </c>
      <c r="O69" s="34">
        <f t="shared" si="15"/>
        <v>639534.99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324487.94</v>
      </c>
      <c r="O70" s="46">
        <f t="shared" si="15"/>
        <v>324487.94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2023-03-14T14:33:55Z</dcterms:modified>
  <cp:category/>
  <cp:version/>
  <cp:contentType/>
  <cp:contentStatus/>
</cp:coreProperties>
</file>