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<sst xmlns="http://schemas.openxmlformats.org/spreadsheetml/2006/main" count="88" uniqueCount="85">
  <si>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</si>
  <si>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</si>
  <si>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</si>
  <si>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</si>
  <si>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</si>
  <si>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</si>
  <si>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</si>
  <si>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</si>
  <si>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</si>
  <si>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</si>
  <si>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</si>
  <si>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</si>
  <si>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</si>
  <si>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</si>
  <si>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</si>
  <si>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</si>
  <si>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</si>
  <si>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</si>
  <si>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</si>
  <si>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</si>
  <si>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</si>
  <si>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</si>
  <si>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</si>
  <si>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</si>
  <si>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</si>
  <si>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</si>
  <si>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</si>
  <si>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</si>
  <si>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</si>
  <si>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</si>
  <si>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</si>
  <si>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</si>
  <si>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</si>
  <si>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</si>
  <si>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</si>
  <si>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</si>
  <si>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</si>
  <si>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</si>
  <si>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</si>
  <si>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</si>
  <si>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</si>
  <si>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</si>
  <si>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</si>
  <si>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</si>
  <si>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</si>
  <si>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</si>
  <si>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</si>
  <si>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</si>
  <si>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</si>
  <si>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</si>
  <si>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</si>
  <si>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</si>
  <si>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</si>
  <si>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</si>
  <si>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</si>
  <si>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</si>
  <si>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</si>
  <si>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</si>
  <si>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</si>
  <si>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</si>
  <si>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</si>
  <si>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</si>
  <si>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</si>
  <si>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</si>
  <si>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</si>
  <si>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</si>
  <si>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</si>
  <si>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</si>
  <si>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</si>
  <si>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</si>
  <si>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</si>
  <si>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</si>
  <si>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</si>
  <si>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</si>
  <si>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</si>
  <si>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</si>
  <si>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</si>
  <si>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</si>
  <si>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</si>
  <si>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</si>
  <si>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</si>
  <si>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</si>
  <si>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</si>
  <si>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</si>
  <si>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07/03/23 - VENCIMENTO 14/03/23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</si>
</sst>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397926</v>
      </c>
      <c r="C7" s="9">
        <f t="shared" si="0"/>
        <v>282204</v>
      </c>
      <c r="D7" s="9">
        <f t="shared" si="0"/>
        <v>272410</v>
      </c>
      <c r="E7" s="9">
        <f t="shared" si="0"/>
        <v>71722</v>
      </c>
      <c r="F7" s="9">
        <f t="shared" si="0"/>
        <v>186552</v>
      </c>
      <c r="G7" s="9">
        <f t="shared" si="0"/>
        <v>386758</v>
      </c>
      <c r="H7" s="9">
        <f t="shared" si="0"/>
        <v>44810</v>
      </c>
      <c r="I7" s="9">
        <f t="shared" si="0"/>
        <v>306866</v>
      </c>
      <c r="J7" s="9">
        <f t="shared" si="0"/>
        <v>223545</v>
      </c>
      <c r="K7" s="9">
        <f t="shared" si="0"/>
        <v>362909</v>
      </c>
      <c r="L7" s="9">
        <f t="shared" si="0"/>
        <v>271905</v>
      </c>
      <c r="M7" s="9">
        <f t="shared" si="0"/>
        <v>134708</v>
      </c>
      <c r="N7" s="9">
        <f t="shared" si="0"/>
        <v>86550</v>
      </c>
      <c r="O7" s="9">
        <f t="shared" si="0"/>
        <v>3028865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12533</v>
      </c>
      <c r="C8" s="11">
        <f t="shared" si="1"/>
        <v>13054</v>
      </c>
      <c r="D8" s="11">
        <f t="shared" si="1"/>
        <v>8328</v>
      </c>
      <c r="E8" s="11">
        <f t="shared" si="1"/>
        <v>2141</v>
      </c>
      <c r="F8" s="11">
        <f t="shared" si="1"/>
        <v>5650</v>
      </c>
      <c r="G8" s="11">
        <f t="shared" si="1"/>
        <v>10852</v>
      </c>
      <c r="H8" s="11">
        <f t="shared" si="1"/>
        <v>2070</v>
      </c>
      <c r="I8" s="11">
        <f t="shared" si="1"/>
        <v>15955</v>
      </c>
      <c r="J8" s="11">
        <f t="shared" si="1"/>
        <v>9923</v>
      </c>
      <c r="K8" s="11">
        <f t="shared" si="1"/>
        <v>8229</v>
      </c>
      <c r="L8" s="11">
        <f t="shared" si="1"/>
        <v>6441</v>
      </c>
      <c r="M8" s="11">
        <f t="shared" si="1"/>
        <v>5164</v>
      </c>
      <c r="N8" s="11">
        <f t="shared" si="1"/>
        <v>4227</v>
      </c>
      <c r="O8" s="11">
        <f t="shared" si="1"/>
        <v>104567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12533</v>
      </c>
      <c r="C9" s="11">
        <v>13054</v>
      </c>
      <c r="D9" s="11">
        <v>8328</v>
      </c>
      <c r="E9" s="11">
        <v>2141</v>
      </c>
      <c r="F9" s="11">
        <v>5650</v>
      </c>
      <c r="G9" s="11">
        <v>10852</v>
      </c>
      <c r="H9" s="11">
        <v>2070</v>
      </c>
      <c r="I9" s="11">
        <v>15955</v>
      </c>
      <c r="J9" s="11">
        <v>9923</v>
      </c>
      <c r="K9" s="11">
        <v>8211</v>
      </c>
      <c r="L9" s="11">
        <v>6441</v>
      </c>
      <c r="M9" s="11">
        <v>5158</v>
      </c>
      <c r="N9" s="11">
        <v>4217</v>
      </c>
      <c r="O9" s="11">
        <f>SUM(B9:N9)</f>
        <v>104533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18</v>
      </c>
      <c r="L10" s="13">
        <v>0</v>
      </c>
      <c r="M10" s="13">
        <v>6</v>
      </c>
      <c r="N10" s="13">
        <v>10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385393</v>
      </c>
      <c r="C11" s="13">
        <v>269150</v>
      </c>
      <c r="D11" s="13">
        <v>264082</v>
      </c>
      <c r="E11" s="13">
        <v>69581</v>
      </c>
      <c r="F11" s="13">
        <v>180902</v>
      </c>
      <c r="G11" s="13">
        <v>375906</v>
      </c>
      <c r="H11" s="13">
        <v>42740</v>
      </c>
      <c r="I11" s="13">
        <v>290911</v>
      </c>
      <c r="J11" s="13">
        <v>213622</v>
      </c>
      <c r="K11" s="13">
        <v>354680</v>
      </c>
      <c r="L11" s="13">
        <v>265464</v>
      </c>
      <c r="M11" s="13">
        <v>129544</v>
      </c>
      <c r="N11" s="13">
        <v>82323</v>
      </c>
      <c r="O11" s="11">
        <f>SUM(B11:N11)</f>
        <v>2924298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28632</v>
      </c>
      <c r="C12" s="13">
        <v>25578</v>
      </c>
      <c r="D12" s="13">
        <v>20580</v>
      </c>
      <c r="E12" s="13">
        <v>7623</v>
      </c>
      <c r="F12" s="13">
        <v>17573</v>
      </c>
      <c r="G12" s="13">
        <v>38005</v>
      </c>
      <c r="H12" s="13">
        <v>4723</v>
      </c>
      <c r="I12" s="13">
        <v>29134</v>
      </c>
      <c r="J12" s="13">
        <v>19071</v>
      </c>
      <c r="K12" s="13">
        <v>25156</v>
      </c>
      <c r="L12" s="13">
        <v>19256</v>
      </c>
      <c r="M12" s="13">
        <v>7066</v>
      </c>
      <c r="N12" s="13">
        <v>3647</v>
      </c>
      <c r="O12" s="11">
        <f>SUM(B12:N12)</f>
        <v>246044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356761</v>
      </c>
      <c r="C13" s="15">
        <f t="shared" si="2"/>
        <v>243572</v>
      </c>
      <c r="D13" s="15">
        <f t="shared" si="2"/>
        <v>243502</v>
      </c>
      <c r="E13" s="15">
        <f t="shared" si="2"/>
        <v>61958</v>
      </c>
      <c r="F13" s="15">
        <f t="shared" si="2"/>
        <v>163329</v>
      </c>
      <c r="G13" s="15">
        <f t="shared" si="2"/>
        <v>337901</v>
      </c>
      <c r="H13" s="15">
        <f t="shared" si="2"/>
        <v>38017</v>
      </c>
      <c r="I13" s="15">
        <f t="shared" si="2"/>
        <v>261777</v>
      </c>
      <c r="J13" s="15">
        <f t="shared" si="2"/>
        <v>194551</v>
      </c>
      <c r="K13" s="15">
        <f t="shared" si="2"/>
        <v>329524</v>
      </c>
      <c r="L13" s="15">
        <f t="shared" si="2"/>
        <v>246208</v>
      </c>
      <c r="M13" s="15">
        <f t="shared" si="2"/>
        <v>122478</v>
      </c>
      <c r="N13" s="15">
        <f t="shared" si="2"/>
        <v>78676</v>
      </c>
      <c r="O13" s="11">
        <f>SUM(B13:N13)</f>
        <v>2678254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1.174201222288203</v>
      </c>
      <c r="C18" s="19">
        <v>1.215888597076062</v>
      </c>
      <c r="D18" s="19">
        <v>1.274685033575453</v>
      </c>
      <c r="E18" s="19">
        <v>0.827090484699529</v>
      </c>
      <c r="F18" s="19">
        <v>1.608074548857728</v>
      </c>
      <c r="G18" s="19">
        <v>1.395053754202042</v>
      </c>
      <c r="H18" s="19">
        <v>1.578835916965553</v>
      </c>
      <c r="I18" s="19">
        <v>1.132375873999288</v>
      </c>
      <c r="J18" s="19">
        <v>1.288312405329824</v>
      </c>
      <c r="K18" s="19">
        <v>1.115247407395874</v>
      </c>
      <c r="L18" s="19">
        <v>1.206521092024307</v>
      </c>
      <c r="M18" s="19">
        <v>1.200226260086647</v>
      </c>
      <c r="N18" s="19">
        <v>1.081294791575312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1504519.2699999998</v>
      </c>
      <c r="C20" s="24">
        <f t="shared" si="3"/>
        <v>1116461.3699999999</v>
      </c>
      <c r="D20" s="24">
        <f t="shared" si="3"/>
        <v>989604.0000000002</v>
      </c>
      <c r="E20" s="24">
        <f t="shared" si="3"/>
        <v>292472.35</v>
      </c>
      <c r="F20" s="24">
        <f t="shared" si="3"/>
        <v>985226.16</v>
      </c>
      <c r="G20" s="24">
        <f t="shared" si="3"/>
        <v>1475204.7399999998</v>
      </c>
      <c r="H20" s="24">
        <f t="shared" si="3"/>
        <v>255898.75</v>
      </c>
      <c r="I20" s="24">
        <f t="shared" si="3"/>
        <v>1141068.04</v>
      </c>
      <c r="J20" s="24">
        <f t="shared" si="3"/>
        <v>934863.24</v>
      </c>
      <c r="K20" s="24">
        <f t="shared" si="3"/>
        <v>1261371.97</v>
      </c>
      <c r="L20" s="24">
        <f t="shared" si="3"/>
        <v>1169888.0699999998</v>
      </c>
      <c r="M20" s="24">
        <f t="shared" si="3"/>
        <v>666605.95</v>
      </c>
      <c r="N20" s="24">
        <f t="shared" si="3"/>
        <v>345039.62000000005</v>
      </c>
      <c r="O20" s="24">
        <f>O21+O22+O23+O24+O25+O26+O27+O28+O29</f>
        <v>12138223.53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1168469.91</v>
      </c>
      <c r="C21" s="28">
        <f t="shared" si="4"/>
        <v>856065.83</v>
      </c>
      <c r="D21" s="28">
        <f t="shared" si="4"/>
        <v>724719.56</v>
      </c>
      <c r="E21" s="28">
        <f t="shared" si="4"/>
        <v>325969.32</v>
      </c>
      <c r="F21" s="28">
        <f t="shared" si="4"/>
        <v>575251.75</v>
      </c>
      <c r="G21" s="28">
        <f t="shared" si="4"/>
        <v>981282.4</v>
      </c>
      <c r="H21" s="28">
        <f t="shared" si="4"/>
        <v>152645.27</v>
      </c>
      <c r="I21" s="28">
        <f t="shared" si="4"/>
        <v>924311.08</v>
      </c>
      <c r="J21" s="28">
        <f t="shared" si="4"/>
        <v>677251.93</v>
      </c>
      <c r="K21" s="28">
        <f t="shared" si="4"/>
        <v>1039262.5</v>
      </c>
      <c r="L21" s="28">
        <f t="shared" si="4"/>
        <v>886600.63</v>
      </c>
      <c r="M21" s="28">
        <f t="shared" si="4"/>
        <v>506852.32</v>
      </c>
      <c r="N21" s="28">
        <f t="shared" si="4"/>
        <v>294157.49</v>
      </c>
      <c r="O21" s="28">
        <f aca="true" t="shared" si="5" ref="O21:O29">SUM(B21:N21)</f>
        <v>9112839.989999998</v>
      </c>
    </row>
    <row r="22" spans="1:23" ht="18.75" customHeight="1">
      <c r="A22" s="26" t="s">
        <v>33</v>
      </c>
      <c r="B22" s="28">
        <f>IF(B18&lt;&gt;0,ROUND((B18-1)*B21,2),0)</f>
        <v>203548.89</v>
      </c>
      <c r="C22" s="28">
        <f aca="true" t="shared" si="6" ref="C22:N22">IF(C18&lt;&gt;0,ROUND((C18-1)*C21,2),0)</f>
        <v>184814.85</v>
      </c>
      <c r="D22" s="28">
        <f t="shared" si="6"/>
        <v>199069.62</v>
      </c>
      <c r="E22" s="28">
        <f t="shared" si="6"/>
        <v>-56363.2</v>
      </c>
      <c r="F22" s="28">
        <f t="shared" si="6"/>
        <v>349795.95</v>
      </c>
      <c r="G22" s="28">
        <f t="shared" si="6"/>
        <v>387659.3</v>
      </c>
      <c r="H22" s="28">
        <f t="shared" si="6"/>
        <v>88356.56</v>
      </c>
      <c r="I22" s="28">
        <f t="shared" si="6"/>
        <v>122356.49</v>
      </c>
      <c r="J22" s="28">
        <f t="shared" si="6"/>
        <v>195260.13</v>
      </c>
      <c r="K22" s="28">
        <f t="shared" si="6"/>
        <v>119772.31</v>
      </c>
      <c r="L22" s="28">
        <f t="shared" si="6"/>
        <v>183101.73</v>
      </c>
      <c r="M22" s="28">
        <f t="shared" si="6"/>
        <v>101485.14</v>
      </c>
      <c r="N22" s="28">
        <f t="shared" si="6"/>
        <v>23913.47</v>
      </c>
      <c r="O22" s="28">
        <f t="shared" si="5"/>
        <v>2102771.24</v>
      </c>
      <c r="W22" s="51"/>
    </row>
    <row r="23" spans="1:15" ht="18.75" customHeight="1">
      <c r="A23" s="26" t="s">
        <v>34</v>
      </c>
      <c r="B23" s="28">
        <v>67337.2</v>
      </c>
      <c r="C23" s="28">
        <v>46640.69</v>
      </c>
      <c r="D23" s="28">
        <v>32896.53</v>
      </c>
      <c r="E23" s="28">
        <v>11979.21</v>
      </c>
      <c r="F23" s="28">
        <v>37495.73</v>
      </c>
      <c r="G23" s="28">
        <v>60867.95</v>
      </c>
      <c r="H23" s="28">
        <v>6522.43</v>
      </c>
      <c r="I23" s="28">
        <v>48374.35</v>
      </c>
      <c r="J23" s="28">
        <v>38327.4</v>
      </c>
      <c r="K23" s="28">
        <v>58072.52</v>
      </c>
      <c r="L23" s="28">
        <v>56211.45</v>
      </c>
      <c r="M23" s="28">
        <v>26663.57</v>
      </c>
      <c r="N23" s="28">
        <v>16240.08</v>
      </c>
      <c r="O23" s="28">
        <f t="shared" si="5"/>
        <v>507629.11000000004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1083.77</v>
      </c>
      <c r="C26" s="28">
        <v>820.64</v>
      </c>
      <c r="D26" s="28">
        <v>719.04</v>
      </c>
      <c r="E26" s="28">
        <v>213.63</v>
      </c>
      <c r="F26" s="28">
        <v>719.04</v>
      </c>
      <c r="G26" s="28">
        <v>1075.95</v>
      </c>
      <c r="H26" s="28">
        <v>184.97</v>
      </c>
      <c r="I26" s="28">
        <v>825.85</v>
      </c>
      <c r="J26" s="28">
        <v>682.57</v>
      </c>
      <c r="K26" s="28">
        <v>914.43</v>
      </c>
      <c r="L26" s="28">
        <v>846.69</v>
      </c>
      <c r="M26" s="28">
        <v>479.36</v>
      </c>
      <c r="N26" s="28">
        <v>252.7</v>
      </c>
      <c r="O26" s="28">
        <f t="shared" si="5"/>
        <v>8818.640000000001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721.25</v>
      </c>
      <c r="M27" s="28">
        <v>408.2</v>
      </c>
      <c r="N27" s="28">
        <v>213.89</v>
      </c>
      <c r="O27" s="28">
        <f t="shared" si="5"/>
        <v>7557.859999999999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-61171.63</v>
      </c>
      <c r="C31" s="28">
        <f aca="true" t="shared" si="7" ref="C31:O31">+C32+C34+C47+C48+C49+C54-C55</f>
        <v>-62000.88</v>
      </c>
      <c r="D31" s="28">
        <f t="shared" si="7"/>
        <v>-41433.5</v>
      </c>
      <c r="E31" s="28">
        <f t="shared" si="7"/>
        <v>-10608.3</v>
      </c>
      <c r="F31" s="28">
        <f t="shared" si="7"/>
        <v>-28858.3</v>
      </c>
      <c r="G31" s="28">
        <f t="shared" si="7"/>
        <v>-53731.770000000004</v>
      </c>
      <c r="H31" s="28">
        <f t="shared" si="7"/>
        <v>-10136.55</v>
      </c>
      <c r="I31" s="28">
        <f t="shared" si="7"/>
        <v>-74794.26</v>
      </c>
      <c r="J31" s="28">
        <f t="shared" si="7"/>
        <v>-47456.689999999995</v>
      </c>
      <c r="K31" s="28">
        <f t="shared" si="7"/>
        <v>1083786.8</v>
      </c>
      <c r="L31" s="28">
        <f t="shared" si="7"/>
        <v>1001951.45</v>
      </c>
      <c r="M31" s="28">
        <f t="shared" si="7"/>
        <v>-25360.74</v>
      </c>
      <c r="N31" s="28">
        <f t="shared" si="7"/>
        <v>-19960.01</v>
      </c>
      <c r="O31" s="28">
        <f t="shared" si="7"/>
        <v>1650225.6199999996</v>
      </c>
    </row>
    <row r="32" spans="1:15" ht="18.75" customHeight="1">
      <c r="A32" s="26" t="s">
        <v>38</v>
      </c>
      <c r="B32" s="29">
        <f>+B33</f>
        <v>-55145.2</v>
      </c>
      <c r="C32" s="29">
        <f>+C33</f>
        <v>-57437.6</v>
      </c>
      <c r="D32" s="29">
        <f aca="true" t="shared" si="8" ref="D32:O32">+D33</f>
        <v>-36643.2</v>
      </c>
      <c r="E32" s="29">
        <f t="shared" si="8"/>
        <v>-9420.4</v>
      </c>
      <c r="F32" s="29">
        <f t="shared" si="8"/>
        <v>-24860</v>
      </c>
      <c r="G32" s="29">
        <f t="shared" si="8"/>
        <v>-47748.8</v>
      </c>
      <c r="H32" s="29">
        <f t="shared" si="8"/>
        <v>-9108</v>
      </c>
      <c r="I32" s="29">
        <f t="shared" si="8"/>
        <v>-70202</v>
      </c>
      <c r="J32" s="29">
        <f t="shared" si="8"/>
        <v>-43661.2</v>
      </c>
      <c r="K32" s="29">
        <f t="shared" si="8"/>
        <v>-36128.4</v>
      </c>
      <c r="L32" s="29">
        <f t="shared" si="8"/>
        <v>-28340.4</v>
      </c>
      <c r="M32" s="29">
        <f t="shared" si="8"/>
        <v>-22695.2</v>
      </c>
      <c r="N32" s="29">
        <f t="shared" si="8"/>
        <v>-18554.8</v>
      </c>
      <c r="O32" s="29">
        <f t="shared" si="8"/>
        <v>-459945.20000000007</v>
      </c>
    </row>
    <row r="33" spans="1:26" ht="18.75" customHeight="1">
      <c r="A33" s="27" t="s">
        <v>39</v>
      </c>
      <c r="B33" s="16">
        <f>ROUND((-B9)*$G$3,2)</f>
        <v>-55145.2</v>
      </c>
      <c r="C33" s="16">
        <f aca="true" t="shared" si="9" ref="C33:N33">ROUND((-C9)*$G$3,2)</f>
        <v>-57437.6</v>
      </c>
      <c r="D33" s="16">
        <f t="shared" si="9"/>
        <v>-36643.2</v>
      </c>
      <c r="E33" s="16">
        <f t="shared" si="9"/>
        <v>-9420.4</v>
      </c>
      <c r="F33" s="16">
        <f t="shared" si="9"/>
        <v>-24860</v>
      </c>
      <c r="G33" s="16">
        <f t="shared" si="9"/>
        <v>-47748.8</v>
      </c>
      <c r="H33" s="16">
        <f t="shared" si="9"/>
        <v>-9108</v>
      </c>
      <c r="I33" s="16">
        <f t="shared" si="9"/>
        <v>-70202</v>
      </c>
      <c r="J33" s="16">
        <f t="shared" si="9"/>
        <v>-43661.2</v>
      </c>
      <c r="K33" s="16">
        <f t="shared" si="9"/>
        <v>-36128.4</v>
      </c>
      <c r="L33" s="16">
        <f t="shared" si="9"/>
        <v>-28340.4</v>
      </c>
      <c r="M33" s="16">
        <f t="shared" si="9"/>
        <v>-22695.2</v>
      </c>
      <c r="N33" s="16">
        <f t="shared" si="9"/>
        <v>-18554.8</v>
      </c>
      <c r="O33" s="30">
        <f aca="true" t="shared" si="10" ref="O33:O55">SUM(B33:N33)</f>
        <v>-459945.20000000007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-6026.43</v>
      </c>
      <c r="C34" s="29">
        <f aca="true" t="shared" si="11" ref="C34:O34">SUM(C35:C45)</f>
        <v>-4563.28</v>
      </c>
      <c r="D34" s="29">
        <f t="shared" si="11"/>
        <v>-4790.3</v>
      </c>
      <c r="E34" s="29">
        <f t="shared" si="11"/>
        <v>-1187.9</v>
      </c>
      <c r="F34" s="29">
        <f t="shared" si="11"/>
        <v>-3998.3</v>
      </c>
      <c r="G34" s="29">
        <f t="shared" si="11"/>
        <v>-5982.97</v>
      </c>
      <c r="H34" s="29">
        <f t="shared" si="11"/>
        <v>-1028.55</v>
      </c>
      <c r="I34" s="29">
        <f t="shared" si="11"/>
        <v>-4592.26</v>
      </c>
      <c r="J34" s="29">
        <f t="shared" si="11"/>
        <v>-3795.49</v>
      </c>
      <c r="K34" s="29">
        <f t="shared" si="11"/>
        <v>1119915.2</v>
      </c>
      <c r="L34" s="29">
        <f t="shared" si="11"/>
        <v>1030291.85</v>
      </c>
      <c r="M34" s="29">
        <f t="shared" si="11"/>
        <v>-2665.54</v>
      </c>
      <c r="N34" s="29">
        <f t="shared" si="11"/>
        <v>-1405.21</v>
      </c>
      <c r="O34" s="29">
        <f t="shared" si="11"/>
        <v>2110170.82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-792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-792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-6026.43</v>
      </c>
      <c r="C43" s="31">
        <v>-4563.28</v>
      </c>
      <c r="D43" s="31">
        <v>-3998.3</v>
      </c>
      <c r="E43" s="31">
        <v>-1187.9</v>
      </c>
      <c r="F43" s="31">
        <v>-3998.3</v>
      </c>
      <c r="G43" s="31">
        <v>-5982.97</v>
      </c>
      <c r="H43" s="31">
        <v>-1028.55</v>
      </c>
      <c r="I43" s="31">
        <v>-4592.26</v>
      </c>
      <c r="J43" s="31">
        <v>-3795.49</v>
      </c>
      <c r="K43" s="31">
        <v>-5084.8</v>
      </c>
      <c r="L43" s="31">
        <v>-4708.15</v>
      </c>
      <c r="M43" s="31">
        <v>-2665.54</v>
      </c>
      <c r="N43" s="31">
        <v>-1405.21</v>
      </c>
      <c r="O43" s="31">
        <f>SUM(B43:N43)</f>
        <v>-49037.18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1443347.64</v>
      </c>
      <c r="C53" s="34">
        <f aca="true" t="shared" si="13" ref="C53:N53">+C20+C31</f>
        <v>1054460.49</v>
      </c>
      <c r="D53" s="34">
        <f t="shared" si="13"/>
        <v>948170.5000000002</v>
      </c>
      <c r="E53" s="34">
        <f t="shared" si="13"/>
        <v>281864.05</v>
      </c>
      <c r="F53" s="34">
        <f t="shared" si="13"/>
        <v>956367.86</v>
      </c>
      <c r="G53" s="34">
        <f t="shared" si="13"/>
        <v>1421472.9699999997</v>
      </c>
      <c r="H53" s="34">
        <f t="shared" si="13"/>
        <v>245762.2</v>
      </c>
      <c r="I53" s="34">
        <f t="shared" si="13"/>
        <v>1066273.78</v>
      </c>
      <c r="J53" s="34">
        <f t="shared" si="13"/>
        <v>887406.55</v>
      </c>
      <c r="K53" s="34">
        <f t="shared" si="13"/>
        <v>2345158.77</v>
      </c>
      <c r="L53" s="34">
        <f t="shared" si="13"/>
        <v>2171839.5199999996</v>
      </c>
      <c r="M53" s="34">
        <f t="shared" si="13"/>
        <v>641245.21</v>
      </c>
      <c r="N53" s="34">
        <f t="shared" si="13"/>
        <v>325079.61000000004</v>
      </c>
      <c r="O53" s="34">
        <f>SUM(B53:N53)</f>
        <v>13788449.149999999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1443347.6400000001</v>
      </c>
      <c r="C59" s="42">
        <f t="shared" si="14"/>
        <v>1054460.49</v>
      </c>
      <c r="D59" s="42">
        <f t="shared" si="14"/>
        <v>948170.5</v>
      </c>
      <c r="E59" s="42">
        <f t="shared" si="14"/>
        <v>281864.05</v>
      </c>
      <c r="F59" s="42">
        <f t="shared" si="14"/>
        <v>956367.85</v>
      </c>
      <c r="G59" s="42">
        <f t="shared" si="14"/>
        <v>1421472.96</v>
      </c>
      <c r="H59" s="42">
        <f t="shared" si="14"/>
        <v>245762.2</v>
      </c>
      <c r="I59" s="42">
        <f t="shared" si="14"/>
        <v>1066273.77</v>
      </c>
      <c r="J59" s="42">
        <f t="shared" si="14"/>
        <v>887406.56</v>
      </c>
      <c r="K59" s="42">
        <f t="shared" si="14"/>
        <v>2345158.77</v>
      </c>
      <c r="L59" s="42">
        <f t="shared" si="14"/>
        <v>2171839.52</v>
      </c>
      <c r="M59" s="42">
        <f t="shared" si="14"/>
        <v>641245.22</v>
      </c>
      <c r="N59" s="42">
        <f t="shared" si="14"/>
        <v>325079.61</v>
      </c>
      <c r="O59" s="34">
        <f t="shared" si="14"/>
        <v>13788449.139999999</v>
      </c>
      <c r="Q59"/>
    </row>
    <row r="60" spans="1:18" ht="18.75" customHeight="1">
      <c r="A60" s="26" t="s">
        <v>54</v>
      </c>
      <c r="B60" s="42">
        <v>1180363.51</v>
      </c>
      <c r="C60" s="42">
        <v>755516.21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1935879.72</v>
      </c>
      <c r="P60"/>
      <c r="Q60"/>
      <c r="R60" s="41"/>
    </row>
    <row r="61" spans="1:16" ht="18.75" customHeight="1">
      <c r="A61" s="26" t="s">
        <v>55</v>
      </c>
      <c r="B61" s="42">
        <v>262984.13</v>
      </c>
      <c r="C61" s="42">
        <v>298944.28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561928.41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948170.5</v>
      </c>
      <c r="E62" s="43">
        <v>0</v>
      </c>
      <c r="F62" s="43">
        <v>0</v>
      </c>
      <c r="G62" s="43">
        <v>0</v>
      </c>
      <c r="H62" s="42">
        <v>245762.2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1193932.7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281864.05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281864.05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956367.85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956367.85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1421472.96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1421472.96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1066273.77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1066273.77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887406.56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887406.56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2345158.77</v>
      </c>
      <c r="L68" s="29">
        <v>2171839.52</v>
      </c>
      <c r="M68" s="43">
        <v>0</v>
      </c>
      <c r="N68" s="43">
        <v>0</v>
      </c>
      <c r="O68" s="34">
        <f t="shared" si="15"/>
        <v>4516998.29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641245.22</v>
      </c>
      <c r="N69" s="43">
        <v>0</v>
      </c>
      <c r="O69" s="34">
        <f t="shared" si="15"/>
        <v>641245.22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325079.61</v>
      </c>
      <c r="O70" s="46">
        <f t="shared" si="15"/>
        <v>325079.61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2023-03-13T14:11:32Z</dcterms:modified>
  <cp:category/>
  <cp:version/>
  <cp:contentType/>
  <cp:contentStatus/>
</cp:coreProperties>
</file>