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<sst xmlns="http://schemas.openxmlformats.org/spreadsheetml/2006/main" count="88" uniqueCount="85">
  <si>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</si>
  <si>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</si>
  <si>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</si>
  <si>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</si>
  <si>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</si>
  <si>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</si>
  <si>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</si>
  <si>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</si>
  <si>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</si>
  <si>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</si>
  <si>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</si>
  <si>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</si>
  <si>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</si>
  <si>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</si>
  <si>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</si>
  <si>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</si>
  <si>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</si>
  <si>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</si>
  <si>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</si>
  <si>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</si>
  <si>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</si>
  <si>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</si>
  <si>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</si>
  <si>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</si>
  <si>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</si>
  <si>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</si>
  <si>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</si>
  <si>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</si>
  <si>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</si>
  <si>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</si>
  <si>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</si>
  <si>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</si>
  <si>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</si>
  <si>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</si>
  <si>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</si>
  <si>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</si>
  <si>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</si>
  <si>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</si>
  <si>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</si>
  <si>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</si>
  <si>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</si>
  <si>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</si>
  <si>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</si>
  <si>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</si>
  <si>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</si>
  <si>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</si>
  <si>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</si>
  <si>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</si>
  <si>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</si>
  <si>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</si>
  <si>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</si>
  <si>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</si>
  <si>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</si>
  <si>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</si>
  <si>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</si>
  <si>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</si>
  <si>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</si>
  <si>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</si>
  <si>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</si>
  <si>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</si>
  <si>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</si>
  <si>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</si>
  <si>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</si>
  <si>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</si>
  <si>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</si>
  <si>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</si>
  <si>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</si>
  <si>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</si>
  <si>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</si>
  <si>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</si>
  <si>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</si>
  <si>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</si>
  <si>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</si>
  <si>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</si>
  <si>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</si>
  <si>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</si>
  <si>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</si>
  <si>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</si>
  <si>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</si>
  <si>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</si>
  <si>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</si>
  <si>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</si>
  <si>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</si>
  <si>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</si>
  <si>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06/03/23 - VENCIMENTO 13/03/23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</si>
</sst>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380057</v>
      </c>
      <c r="C7" s="9">
        <f t="shared" si="0"/>
        <v>268649</v>
      </c>
      <c r="D7" s="9">
        <f t="shared" si="0"/>
        <v>258376</v>
      </c>
      <c r="E7" s="9">
        <f t="shared" si="0"/>
        <v>66598</v>
      </c>
      <c r="F7" s="9">
        <f t="shared" si="0"/>
        <v>212233</v>
      </c>
      <c r="G7" s="9">
        <f t="shared" si="0"/>
        <v>369320</v>
      </c>
      <c r="H7" s="9">
        <f t="shared" si="0"/>
        <v>42266</v>
      </c>
      <c r="I7" s="9">
        <f t="shared" si="0"/>
        <v>288961</v>
      </c>
      <c r="J7" s="9">
        <f t="shared" si="0"/>
        <v>214055</v>
      </c>
      <c r="K7" s="9">
        <f t="shared" si="0"/>
        <v>346656</v>
      </c>
      <c r="L7" s="9">
        <f t="shared" si="0"/>
        <v>258455</v>
      </c>
      <c r="M7" s="9">
        <f t="shared" si="0"/>
        <v>129868</v>
      </c>
      <c r="N7" s="9">
        <f t="shared" si="0"/>
        <v>82401</v>
      </c>
      <c r="O7" s="9">
        <f t="shared" si="0"/>
        <v>2917895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13312</v>
      </c>
      <c r="C8" s="11">
        <f t="shared" si="1"/>
        <v>13767</v>
      </c>
      <c r="D8" s="11">
        <f t="shared" si="1"/>
        <v>9200</v>
      </c>
      <c r="E8" s="11">
        <f t="shared" si="1"/>
        <v>2179</v>
      </c>
      <c r="F8" s="11">
        <f t="shared" si="1"/>
        <v>7158</v>
      </c>
      <c r="G8" s="11">
        <f t="shared" si="1"/>
        <v>11535</v>
      </c>
      <c r="H8" s="11">
        <f t="shared" si="1"/>
        <v>2139</v>
      </c>
      <c r="I8" s="11">
        <f t="shared" si="1"/>
        <v>16524</v>
      </c>
      <c r="J8" s="11">
        <f t="shared" si="1"/>
        <v>10531</v>
      </c>
      <c r="K8" s="11">
        <f t="shared" si="1"/>
        <v>8682</v>
      </c>
      <c r="L8" s="11">
        <f t="shared" si="1"/>
        <v>6781</v>
      </c>
      <c r="M8" s="11">
        <f t="shared" si="1"/>
        <v>5449</v>
      </c>
      <c r="N8" s="11">
        <f t="shared" si="1"/>
        <v>4206</v>
      </c>
      <c r="O8" s="11">
        <f t="shared" si="1"/>
        <v>111463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13312</v>
      </c>
      <c r="C9" s="11">
        <v>13767</v>
      </c>
      <c r="D9" s="11">
        <v>9200</v>
      </c>
      <c r="E9" s="11">
        <v>2179</v>
      </c>
      <c r="F9" s="11">
        <v>7158</v>
      </c>
      <c r="G9" s="11">
        <v>11535</v>
      </c>
      <c r="H9" s="11">
        <v>2139</v>
      </c>
      <c r="I9" s="11">
        <v>16524</v>
      </c>
      <c r="J9" s="11">
        <v>10531</v>
      </c>
      <c r="K9" s="11">
        <v>8666</v>
      </c>
      <c r="L9" s="11">
        <v>6781</v>
      </c>
      <c r="M9" s="11">
        <v>5449</v>
      </c>
      <c r="N9" s="11">
        <v>4197</v>
      </c>
      <c r="O9" s="11">
        <f>SUM(B9:N9)</f>
        <v>111438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16</v>
      </c>
      <c r="L10" s="13">
        <v>0</v>
      </c>
      <c r="M10" s="13">
        <v>0</v>
      </c>
      <c r="N10" s="13">
        <v>9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366745</v>
      </c>
      <c r="C11" s="13">
        <v>254882</v>
      </c>
      <c r="D11" s="13">
        <v>249176</v>
      </c>
      <c r="E11" s="13">
        <v>64419</v>
      </c>
      <c r="F11" s="13">
        <v>205075</v>
      </c>
      <c r="G11" s="13">
        <v>357785</v>
      </c>
      <c r="H11" s="13">
        <v>40127</v>
      </c>
      <c r="I11" s="13">
        <v>272437</v>
      </c>
      <c r="J11" s="13">
        <v>203524</v>
      </c>
      <c r="K11" s="13">
        <v>337974</v>
      </c>
      <c r="L11" s="13">
        <v>251674</v>
      </c>
      <c r="M11" s="13">
        <v>124419</v>
      </c>
      <c r="N11" s="13">
        <v>78195</v>
      </c>
      <c r="O11" s="11">
        <f>SUM(B11:N11)</f>
        <v>2806432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27300</v>
      </c>
      <c r="C12" s="13">
        <v>24180</v>
      </c>
      <c r="D12" s="13">
        <v>19739</v>
      </c>
      <c r="E12" s="13">
        <v>7132</v>
      </c>
      <c r="F12" s="13">
        <v>19575</v>
      </c>
      <c r="G12" s="13">
        <v>36771</v>
      </c>
      <c r="H12" s="13">
        <v>4428</v>
      </c>
      <c r="I12" s="13">
        <v>27589</v>
      </c>
      <c r="J12" s="13">
        <v>18148</v>
      </c>
      <c r="K12" s="13">
        <v>24160</v>
      </c>
      <c r="L12" s="13">
        <v>18177</v>
      </c>
      <c r="M12" s="13">
        <v>6843</v>
      </c>
      <c r="N12" s="13">
        <v>3517</v>
      </c>
      <c r="O12" s="11">
        <f>SUM(B12:N12)</f>
        <v>237559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339445</v>
      </c>
      <c r="C13" s="15">
        <f t="shared" si="2"/>
        <v>230702</v>
      </c>
      <c r="D13" s="15">
        <f t="shared" si="2"/>
        <v>229437</v>
      </c>
      <c r="E13" s="15">
        <f t="shared" si="2"/>
        <v>57287</v>
      </c>
      <c r="F13" s="15">
        <f t="shared" si="2"/>
        <v>185500</v>
      </c>
      <c r="G13" s="15">
        <f t="shared" si="2"/>
        <v>321014</v>
      </c>
      <c r="H13" s="15">
        <f t="shared" si="2"/>
        <v>35699</v>
      </c>
      <c r="I13" s="15">
        <f t="shared" si="2"/>
        <v>244848</v>
      </c>
      <c r="J13" s="15">
        <f t="shared" si="2"/>
        <v>185376</v>
      </c>
      <c r="K13" s="15">
        <f t="shared" si="2"/>
        <v>313814</v>
      </c>
      <c r="L13" s="15">
        <f t="shared" si="2"/>
        <v>233497</v>
      </c>
      <c r="M13" s="15">
        <f t="shared" si="2"/>
        <v>117576</v>
      </c>
      <c r="N13" s="15">
        <f t="shared" si="2"/>
        <v>74678</v>
      </c>
      <c r="O13" s="11">
        <f>SUM(B13:N13)</f>
        <v>2568873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1.21967144392448</v>
      </c>
      <c r="C18" s="19">
        <v>1.268514943032984</v>
      </c>
      <c r="D18" s="19">
        <v>1.319348735651729</v>
      </c>
      <c r="E18" s="19">
        <v>0.87733568516732</v>
      </c>
      <c r="F18" s="19">
        <v>1.445802804811832</v>
      </c>
      <c r="G18" s="19">
        <v>1.436228373541891</v>
      </c>
      <c r="H18" s="19">
        <v>1.654440389419572</v>
      </c>
      <c r="I18" s="19">
        <v>1.190645029474796</v>
      </c>
      <c r="J18" s="19">
        <v>1.354508282044583</v>
      </c>
      <c r="K18" s="19">
        <v>1.15309537682919</v>
      </c>
      <c r="L18" s="19">
        <v>1.253371220658386</v>
      </c>
      <c r="M18" s="19">
        <v>1.243946772081689</v>
      </c>
      <c r="N18" s="19">
        <v>1.131174535746237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1493200.1</v>
      </c>
      <c r="C20" s="24">
        <f t="shared" si="3"/>
        <v>1109079.74</v>
      </c>
      <c r="D20" s="24">
        <f t="shared" si="3"/>
        <v>972346.0600000002</v>
      </c>
      <c r="E20" s="24">
        <f t="shared" si="3"/>
        <v>288650.29</v>
      </c>
      <c r="F20" s="24">
        <f t="shared" si="3"/>
        <v>1006801.3800000002</v>
      </c>
      <c r="G20" s="24">
        <f t="shared" si="3"/>
        <v>1450441.4999999998</v>
      </c>
      <c r="H20" s="24">
        <f t="shared" si="3"/>
        <v>253045.51000000004</v>
      </c>
      <c r="I20" s="24">
        <f t="shared" si="3"/>
        <v>1130316.6600000001</v>
      </c>
      <c r="J20" s="24">
        <f t="shared" si="3"/>
        <v>941253.25</v>
      </c>
      <c r="K20" s="24">
        <f t="shared" si="3"/>
        <v>1246868.43</v>
      </c>
      <c r="L20" s="24">
        <f t="shared" si="3"/>
        <v>1155846.29</v>
      </c>
      <c r="M20" s="24">
        <f t="shared" si="3"/>
        <v>666308.2100000001</v>
      </c>
      <c r="N20" s="24">
        <f t="shared" si="3"/>
        <v>343822.7200000001</v>
      </c>
      <c r="O20" s="24">
        <f>O21+O22+O23+O24+O25+O26+O27+O28+O29</f>
        <v>12057980.14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1115999.37</v>
      </c>
      <c r="C21" s="28">
        <f t="shared" si="4"/>
        <v>814946.74</v>
      </c>
      <c r="D21" s="28">
        <f t="shared" si="4"/>
        <v>687383.51</v>
      </c>
      <c r="E21" s="28">
        <f t="shared" si="4"/>
        <v>302681.25</v>
      </c>
      <c r="F21" s="28">
        <f t="shared" si="4"/>
        <v>654441.68</v>
      </c>
      <c r="G21" s="28">
        <f t="shared" si="4"/>
        <v>937038.7</v>
      </c>
      <c r="H21" s="28">
        <f t="shared" si="4"/>
        <v>143979.13</v>
      </c>
      <c r="I21" s="28">
        <f t="shared" si="4"/>
        <v>870379.43</v>
      </c>
      <c r="J21" s="28">
        <f t="shared" si="4"/>
        <v>648501.03</v>
      </c>
      <c r="K21" s="28">
        <f t="shared" si="4"/>
        <v>992718.79</v>
      </c>
      <c r="L21" s="28">
        <f t="shared" si="4"/>
        <v>842744.22</v>
      </c>
      <c r="M21" s="28">
        <f t="shared" si="4"/>
        <v>488641.34</v>
      </c>
      <c r="N21" s="28">
        <f t="shared" si="4"/>
        <v>280056.28</v>
      </c>
      <c r="O21" s="28">
        <f aca="true" t="shared" si="5" ref="O21:O29">SUM(B21:N21)</f>
        <v>8779511.469999999</v>
      </c>
    </row>
    <row r="22" spans="1:23" ht="18.75" customHeight="1">
      <c r="A22" s="26" t="s">
        <v>33</v>
      </c>
      <c r="B22" s="28">
        <f>IF(B18&lt;&gt;0,ROUND((B18-1)*B21,2),0)</f>
        <v>245153.19</v>
      </c>
      <c r="C22" s="28">
        <f aca="true" t="shared" si="6" ref="C22:N22">IF(C18&lt;&gt;0,ROUND((C18-1)*C21,2),0)</f>
        <v>218825.38</v>
      </c>
      <c r="D22" s="28">
        <f t="shared" si="6"/>
        <v>219515.05</v>
      </c>
      <c r="E22" s="28">
        <f t="shared" si="6"/>
        <v>-37128.19</v>
      </c>
      <c r="F22" s="28">
        <f t="shared" si="6"/>
        <v>291751.94</v>
      </c>
      <c r="G22" s="28">
        <f t="shared" si="6"/>
        <v>408762.87</v>
      </c>
      <c r="H22" s="28">
        <f t="shared" si="6"/>
        <v>94225.76</v>
      </c>
      <c r="I22" s="28">
        <f t="shared" si="6"/>
        <v>165933.51</v>
      </c>
      <c r="J22" s="28">
        <f t="shared" si="6"/>
        <v>229898.99</v>
      </c>
      <c r="K22" s="28">
        <f t="shared" si="6"/>
        <v>151980.66</v>
      </c>
      <c r="L22" s="28">
        <f t="shared" si="6"/>
        <v>213527.13</v>
      </c>
      <c r="M22" s="28">
        <f t="shared" si="6"/>
        <v>119202.48</v>
      </c>
      <c r="N22" s="28">
        <f t="shared" si="6"/>
        <v>36736.25</v>
      </c>
      <c r="O22" s="28">
        <f t="shared" si="5"/>
        <v>2358385.0199999996</v>
      </c>
      <c r="W22" s="51"/>
    </row>
    <row r="23" spans="1:15" ht="18.75" customHeight="1">
      <c r="A23" s="26" t="s">
        <v>34</v>
      </c>
      <c r="B23" s="28">
        <v>66884.27</v>
      </c>
      <c r="C23" s="28">
        <v>46367.62</v>
      </c>
      <c r="D23" s="28">
        <v>32537.03</v>
      </c>
      <c r="E23" s="28">
        <v>12212.82</v>
      </c>
      <c r="F23" s="28">
        <v>37904.17</v>
      </c>
      <c r="G23" s="28">
        <v>59255.26</v>
      </c>
      <c r="H23" s="28">
        <v>6466.13</v>
      </c>
      <c r="I23" s="28">
        <v>47980.2</v>
      </c>
      <c r="J23" s="28">
        <v>38819.03</v>
      </c>
      <c r="K23" s="28">
        <v>57906.95</v>
      </c>
      <c r="L23" s="28">
        <v>55603.28</v>
      </c>
      <c r="M23" s="28">
        <v>26856.87</v>
      </c>
      <c r="N23" s="28">
        <v>16296.39</v>
      </c>
      <c r="O23" s="28">
        <f t="shared" si="5"/>
        <v>505090.02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1083.77</v>
      </c>
      <c r="C26" s="28">
        <v>820.64</v>
      </c>
      <c r="D26" s="28">
        <v>711.22</v>
      </c>
      <c r="E26" s="28">
        <v>211.02</v>
      </c>
      <c r="F26" s="28">
        <v>739.88</v>
      </c>
      <c r="G26" s="28">
        <v>1065.53</v>
      </c>
      <c r="H26" s="28">
        <v>184.97</v>
      </c>
      <c r="I26" s="28">
        <v>823.25</v>
      </c>
      <c r="J26" s="28">
        <v>692.99</v>
      </c>
      <c r="K26" s="28">
        <v>911.82</v>
      </c>
      <c r="L26" s="28">
        <v>844.09</v>
      </c>
      <c r="M26" s="28">
        <v>481.96</v>
      </c>
      <c r="N26" s="28">
        <v>257.92</v>
      </c>
      <c r="O26" s="28">
        <f t="shared" si="5"/>
        <v>8829.06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710.77</v>
      </c>
      <c r="D27" s="28">
        <v>623.39</v>
      </c>
      <c r="E27" s="28">
        <v>190.42</v>
      </c>
      <c r="F27" s="28">
        <v>627.34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721.25</v>
      </c>
      <c r="M27" s="28">
        <v>408.2</v>
      </c>
      <c r="N27" s="28">
        <v>213.89</v>
      </c>
      <c r="O27" s="28">
        <f t="shared" si="5"/>
        <v>7557.879999999999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-64599.23</v>
      </c>
      <c r="C31" s="28">
        <f aca="true" t="shared" si="7" ref="C31:O31">+C32+C34+C47+C48+C49+C54-C55</f>
        <v>-65138.08</v>
      </c>
      <c r="D31" s="28">
        <f t="shared" si="7"/>
        <v>-44434.84</v>
      </c>
      <c r="E31" s="28">
        <f t="shared" si="7"/>
        <v>-10761.02</v>
      </c>
      <c r="F31" s="28">
        <f t="shared" si="7"/>
        <v>-35609.4</v>
      </c>
      <c r="G31" s="28">
        <f t="shared" si="7"/>
        <v>-56679.020000000004</v>
      </c>
      <c r="H31" s="28">
        <f t="shared" si="7"/>
        <v>-10440.15</v>
      </c>
      <c r="I31" s="28">
        <f t="shared" si="7"/>
        <v>-77283.37000000001</v>
      </c>
      <c r="J31" s="28">
        <f t="shared" si="7"/>
        <v>-50189.840000000004</v>
      </c>
      <c r="K31" s="28">
        <f t="shared" si="7"/>
        <v>-43200.71</v>
      </c>
      <c r="L31" s="28">
        <f t="shared" si="7"/>
        <v>-34530.06</v>
      </c>
      <c r="M31" s="28">
        <f t="shared" si="7"/>
        <v>-26655.62</v>
      </c>
      <c r="N31" s="28">
        <f t="shared" si="7"/>
        <v>-19901</v>
      </c>
      <c r="O31" s="28">
        <f t="shared" si="7"/>
        <v>-539422.3400000001</v>
      </c>
    </row>
    <row r="32" spans="1:15" ht="18.75" customHeight="1">
      <c r="A32" s="26" t="s">
        <v>38</v>
      </c>
      <c r="B32" s="29">
        <f>+B33</f>
        <v>-58572.8</v>
      </c>
      <c r="C32" s="29">
        <f>+C33</f>
        <v>-60574.8</v>
      </c>
      <c r="D32" s="29">
        <f aca="true" t="shared" si="8" ref="D32:O32">+D33</f>
        <v>-40480</v>
      </c>
      <c r="E32" s="29">
        <f t="shared" si="8"/>
        <v>-9587.6</v>
      </c>
      <c r="F32" s="29">
        <f t="shared" si="8"/>
        <v>-31495.2</v>
      </c>
      <c r="G32" s="29">
        <f t="shared" si="8"/>
        <v>-50754</v>
      </c>
      <c r="H32" s="29">
        <f t="shared" si="8"/>
        <v>-9411.6</v>
      </c>
      <c r="I32" s="29">
        <f t="shared" si="8"/>
        <v>-72705.6</v>
      </c>
      <c r="J32" s="29">
        <f t="shared" si="8"/>
        <v>-46336.4</v>
      </c>
      <c r="K32" s="29">
        <f t="shared" si="8"/>
        <v>-38130.4</v>
      </c>
      <c r="L32" s="29">
        <f t="shared" si="8"/>
        <v>-29836.4</v>
      </c>
      <c r="M32" s="29">
        <f t="shared" si="8"/>
        <v>-23975.6</v>
      </c>
      <c r="N32" s="29">
        <f t="shared" si="8"/>
        <v>-18466.8</v>
      </c>
      <c r="O32" s="29">
        <f t="shared" si="8"/>
        <v>-490327.20000000007</v>
      </c>
    </row>
    <row r="33" spans="1:26" ht="18.75" customHeight="1">
      <c r="A33" s="27" t="s">
        <v>39</v>
      </c>
      <c r="B33" s="16">
        <f>ROUND((-B9)*$G$3,2)</f>
        <v>-58572.8</v>
      </c>
      <c r="C33" s="16">
        <f aca="true" t="shared" si="9" ref="C33:N33">ROUND((-C9)*$G$3,2)</f>
        <v>-60574.8</v>
      </c>
      <c r="D33" s="16">
        <f t="shared" si="9"/>
        <v>-40480</v>
      </c>
      <c r="E33" s="16">
        <f t="shared" si="9"/>
        <v>-9587.6</v>
      </c>
      <c r="F33" s="16">
        <f t="shared" si="9"/>
        <v>-31495.2</v>
      </c>
      <c r="G33" s="16">
        <f t="shared" si="9"/>
        <v>-50754</v>
      </c>
      <c r="H33" s="16">
        <f t="shared" si="9"/>
        <v>-9411.6</v>
      </c>
      <c r="I33" s="16">
        <f t="shared" si="9"/>
        <v>-72705.6</v>
      </c>
      <c r="J33" s="16">
        <f t="shared" si="9"/>
        <v>-46336.4</v>
      </c>
      <c r="K33" s="16">
        <f t="shared" si="9"/>
        <v>-38130.4</v>
      </c>
      <c r="L33" s="16">
        <f t="shared" si="9"/>
        <v>-29836.4</v>
      </c>
      <c r="M33" s="16">
        <f t="shared" si="9"/>
        <v>-23975.6</v>
      </c>
      <c r="N33" s="16">
        <f t="shared" si="9"/>
        <v>-18466.8</v>
      </c>
      <c r="O33" s="30">
        <f aca="true" t="shared" si="10" ref="O33:O55">SUM(B33:N33)</f>
        <v>-490327.20000000007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-6026.43</v>
      </c>
      <c r="C34" s="29">
        <f aca="true" t="shared" si="11" ref="C34:O34">SUM(C35:C45)</f>
        <v>-4563.28</v>
      </c>
      <c r="D34" s="29">
        <f t="shared" si="11"/>
        <v>-3954.84</v>
      </c>
      <c r="E34" s="29">
        <f t="shared" si="11"/>
        <v>-1173.42</v>
      </c>
      <c r="F34" s="29">
        <f t="shared" si="11"/>
        <v>-4114.2</v>
      </c>
      <c r="G34" s="29">
        <f t="shared" si="11"/>
        <v>-5925.02</v>
      </c>
      <c r="H34" s="29">
        <f t="shared" si="11"/>
        <v>-1028.55</v>
      </c>
      <c r="I34" s="29">
        <f t="shared" si="11"/>
        <v>-4577.77</v>
      </c>
      <c r="J34" s="29">
        <f t="shared" si="11"/>
        <v>-3853.44</v>
      </c>
      <c r="K34" s="29">
        <f t="shared" si="11"/>
        <v>-5070.31</v>
      </c>
      <c r="L34" s="29">
        <f t="shared" si="11"/>
        <v>-4693.66</v>
      </c>
      <c r="M34" s="29">
        <f t="shared" si="11"/>
        <v>-2680.02</v>
      </c>
      <c r="N34" s="29">
        <f t="shared" si="11"/>
        <v>-1434.2</v>
      </c>
      <c r="O34" s="29">
        <f t="shared" si="11"/>
        <v>-49095.13999999999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-6026.43</v>
      </c>
      <c r="C43" s="31">
        <v>-4563.28</v>
      </c>
      <c r="D43" s="31">
        <v>-3954.84</v>
      </c>
      <c r="E43" s="31">
        <v>-1173.42</v>
      </c>
      <c r="F43" s="31">
        <v>-4114.2</v>
      </c>
      <c r="G43" s="31">
        <v>-5925.02</v>
      </c>
      <c r="H43" s="31">
        <v>-1028.55</v>
      </c>
      <c r="I43" s="31">
        <v>-4577.77</v>
      </c>
      <c r="J43" s="31">
        <v>-3853.44</v>
      </c>
      <c r="K43" s="31">
        <v>-5070.31</v>
      </c>
      <c r="L43" s="31">
        <v>-4693.66</v>
      </c>
      <c r="M43" s="31">
        <v>-2680.02</v>
      </c>
      <c r="N43" s="31">
        <v>-1434.2</v>
      </c>
      <c r="O43" s="31">
        <f>SUM(B43:N43)</f>
        <v>-49095.13999999999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1428600.87</v>
      </c>
      <c r="C53" s="34">
        <f aca="true" t="shared" si="13" ref="C53:N53">+C20+C31</f>
        <v>1043941.66</v>
      </c>
      <c r="D53" s="34">
        <f t="shared" si="13"/>
        <v>927911.2200000002</v>
      </c>
      <c r="E53" s="34">
        <f t="shared" si="13"/>
        <v>277889.26999999996</v>
      </c>
      <c r="F53" s="34">
        <f t="shared" si="13"/>
        <v>971191.9800000002</v>
      </c>
      <c r="G53" s="34">
        <f t="shared" si="13"/>
        <v>1393762.4799999997</v>
      </c>
      <c r="H53" s="34">
        <f t="shared" si="13"/>
        <v>242605.36000000004</v>
      </c>
      <c r="I53" s="34">
        <f t="shared" si="13"/>
        <v>1053033.29</v>
      </c>
      <c r="J53" s="34">
        <f t="shared" si="13"/>
        <v>891063.41</v>
      </c>
      <c r="K53" s="34">
        <f t="shared" si="13"/>
        <v>1203667.72</v>
      </c>
      <c r="L53" s="34">
        <f t="shared" si="13"/>
        <v>1121316.23</v>
      </c>
      <c r="M53" s="34">
        <f t="shared" si="13"/>
        <v>639652.5900000001</v>
      </c>
      <c r="N53" s="34">
        <f t="shared" si="13"/>
        <v>323921.7200000001</v>
      </c>
      <c r="O53" s="34">
        <f>SUM(B53:N53)</f>
        <v>11518557.800000003</v>
      </c>
      <c r="P53"/>
      <c r="Q53" s="58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58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58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1428600.88</v>
      </c>
      <c r="C59" s="42">
        <f t="shared" si="14"/>
        <v>1043941.6599999999</v>
      </c>
      <c r="D59" s="42">
        <f t="shared" si="14"/>
        <v>927911.23</v>
      </c>
      <c r="E59" s="42">
        <f t="shared" si="14"/>
        <v>277889.27</v>
      </c>
      <c r="F59" s="42">
        <f t="shared" si="14"/>
        <v>971191.97</v>
      </c>
      <c r="G59" s="42">
        <f t="shared" si="14"/>
        <v>1393762.48</v>
      </c>
      <c r="H59" s="42">
        <f t="shared" si="14"/>
        <v>242605.36</v>
      </c>
      <c r="I59" s="42">
        <f t="shared" si="14"/>
        <v>1053033.28</v>
      </c>
      <c r="J59" s="42">
        <f t="shared" si="14"/>
        <v>891063.4</v>
      </c>
      <c r="K59" s="42">
        <f t="shared" si="14"/>
        <v>1203667.71</v>
      </c>
      <c r="L59" s="42">
        <f t="shared" si="14"/>
        <v>1121316.23</v>
      </c>
      <c r="M59" s="42">
        <f t="shared" si="14"/>
        <v>639652.58</v>
      </c>
      <c r="N59" s="42">
        <f t="shared" si="14"/>
        <v>323921.72</v>
      </c>
      <c r="O59" s="34">
        <f t="shared" si="14"/>
        <v>11518557.770000001</v>
      </c>
      <c r="Q59"/>
    </row>
    <row r="60" spans="1:18" ht="18.75" customHeight="1">
      <c r="A60" s="26" t="s">
        <v>54</v>
      </c>
      <c r="B60" s="42">
        <v>1168418.63</v>
      </c>
      <c r="C60" s="42">
        <v>748047.84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1916466.4699999997</v>
      </c>
      <c r="P60"/>
      <c r="Q60"/>
      <c r="R60" s="41"/>
    </row>
    <row r="61" spans="1:16" ht="18.75" customHeight="1">
      <c r="A61" s="26" t="s">
        <v>55</v>
      </c>
      <c r="B61" s="42">
        <v>260182.25</v>
      </c>
      <c r="C61" s="42">
        <v>295893.82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556076.0700000001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927911.23</v>
      </c>
      <c r="E62" s="43">
        <v>0</v>
      </c>
      <c r="F62" s="43">
        <v>0</v>
      </c>
      <c r="G62" s="43">
        <v>0</v>
      </c>
      <c r="H62" s="42">
        <v>242605.36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1170516.5899999999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277889.27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277889.27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971191.97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971191.97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1393762.48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1393762.48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1053033.28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1053033.28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891063.4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891063.4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1203667.71</v>
      </c>
      <c r="L68" s="29">
        <v>1121316.23</v>
      </c>
      <c r="M68" s="43">
        <v>0</v>
      </c>
      <c r="N68" s="43">
        <v>0</v>
      </c>
      <c r="O68" s="34">
        <f t="shared" si="15"/>
        <v>2324983.94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639652.58</v>
      </c>
      <c r="N69" s="43">
        <v>0</v>
      </c>
      <c r="O69" s="34">
        <f t="shared" si="15"/>
        <v>639652.58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323921.72</v>
      </c>
      <c r="O70" s="46">
        <f t="shared" si="15"/>
        <v>323921.72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2023-03-10T14:38:24Z</dcterms:modified>
  <cp:category/>
  <cp:version/>
  <cp:contentType/>
  <cp:contentStatus/>
</cp:coreProperties>
</file>