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<sst xmlns="http://schemas.openxmlformats.org/spreadsheetml/2006/main" count="88" uniqueCount="85">
  <si>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</si>
  <si>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</si>
  <si>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</si>
  <si>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</si>
  <si>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</si>
  <si>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</si>
  <si>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</si>
  <si>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</si>
  <si>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</si>
  <si>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</si>
  <si>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</si>
  <si>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</si>
  <si>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</si>
  <si>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</si>
  <si>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</si>
  <si>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</si>
  <si>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</si>
  <si>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</si>
  <si>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</si>
  <si>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</si>
  <si>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</si>
  <si>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</si>
  <si>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</si>
  <si>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</si>
  <si>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</si>
  <si>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</si>
  <si>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</si>
  <si>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</si>
  <si>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</si>
  <si>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</si>
  <si>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</si>
  <si>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</si>
  <si>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</si>
  <si>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</si>
  <si>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</si>
  <si>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</si>
  <si>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</si>
  <si>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</si>
  <si>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</si>
  <si>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</si>
  <si>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</si>
  <si>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</si>
  <si>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</si>
  <si>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</si>
  <si>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</si>
  <si>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</si>
  <si>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</si>
  <si>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</si>
  <si>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</si>
  <si>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</si>
  <si>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</si>
  <si>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</si>
  <si>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</si>
  <si>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</si>
  <si>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</si>
  <si>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</si>
  <si>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</si>
  <si>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</si>
  <si>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</si>
  <si>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</si>
  <si>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</si>
  <si>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</si>
  <si>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</si>
  <si>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</si>
  <si>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</si>
  <si>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</si>
  <si>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</si>
  <si>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</si>
  <si>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</si>
  <si>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</si>
  <si>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</si>
  <si>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</si>
  <si>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</si>
  <si>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</si>
  <si>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</si>
  <si>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</si>
  <si>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</si>
  <si>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</si>
  <si>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</si>
  <si>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</si>
  <si>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</si>
  <si>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</si>
  <si>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</si>
  <si>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</si>
  <si>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05/03/23 - VENCIMENTO 10/03/23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</si>
</sst>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140105</v>
      </c>
      <c r="C7" s="9">
        <f t="shared" si="0"/>
        <v>96671</v>
      </c>
      <c r="D7" s="9">
        <f t="shared" si="0"/>
        <v>100062</v>
      </c>
      <c r="E7" s="9">
        <f t="shared" si="0"/>
        <v>24149</v>
      </c>
      <c r="F7" s="9">
        <f t="shared" si="0"/>
        <v>81462</v>
      </c>
      <c r="G7" s="9">
        <f t="shared" si="0"/>
        <v>116413</v>
      </c>
      <c r="H7" s="9">
        <f t="shared" si="0"/>
        <v>14081</v>
      </c>
      <c r="I7" s="9">
        <f t="shared" si="0"/>
        <v>85069</v>
      </c>
      <c r="J7" s="9">
        <f t="shared" si="0"/>
        <v>80957</v>
      </c>
      <c r="K7" s="9">
        <f t="shared" si="0"/>
        <v>141380</v>
      </c>
      <c r="L7" s="9">
        <f t="shared" si="0"/>
        <v>102392</v>
      </c>
      <c r="M7" s="9">
        <f t="shared" si="0"/>
        <v>41014</v>
      </c>
      <c r="N7" s="9">
        <f t="shared" si="0"/>
        <v>22809</v>
      </c>
      <c r="O7" s="9">
        <f t="shared" si="0"/>
        <v>1046564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7065</v>
      </c>
      <c r="C8" s="11">
        <f t="shared" si="1"/>
        <v>6626</v>
      </c>
      <c r="D8" s="11">
        <f t="shared" si="1"/>
        <v>4437</v>
      </c>
      <c r="E8" s="11">
        <f t="shared" si="1"/>
        <v>869</v>
      </c>
      <c r="F8" s="11">
        <f t="shared" si="1"/>
        <v>3794</v>
      </c>
      <c r="G8" s="11">
        <f t="shared" si="1"/>
        <v>5055</v>
      </c>
      <c r="H8" s="11">
        <f t="shared" si="1"/>
        <v>883</v>
      </c>
      <c r="I8" s="11">
        <f t="shared" si="1"/>
        <v>6332</v>
      </c>
      <c r="J8" s="11">
        <f t="shared" si="1"/>
        <v>5050</v>
      </c>
      <c r="K8" s="11">
        <f t="shared" si="1"/>
        <v>5163</v>
      </c>
      <c r="L8" s="11">
        <f t="shared" si="1"/>
        <v>3433</v>
      </c>
      <c r="M8" s="11">
        <f t="shared" si="1"/>
        <v>1916</v>
      </c>
      <c r="N8" s="11">
        <f t="shared" si="1"/>
        <v>1228</v>
      </c>
      <c r="O8" s="11">
        <f t="shared" si="1"/>
        <v>51851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7065</v>
      </c>
      <c r="C9" s="11">
        <v>6626</v>
      </c>
      <c r="D9" s="11">
        <v>4437</v>
      </c>
      <c r="E9" s="11">
        <v>869</v>
      </c>
      <c r="F9" s="11">
        <v>3794</v>
      </c>
      <c r="G9" s="11">
        <v>5055</v>
      </c>
      <c r="H9" s="11">
        <v>883</v>
      </c>
      <c r="I9" s="11">
        <v>6332</v>
      </c>
      <c r="J9" s="11">
        <v>5050</v>
      </c>
      <c r="K9" s="11">
        <v>5152</v>
      </c>
      <c r="L9" s="11">
        <v>3433</v>
      </c>
      <c r="M9" s="11">
        <v>1916</v>
      </c>
      <c r="N9" s="11">
        <v>1217</v>
      </c>
      <c r="O9" s="11">
        <f>SUM(B9:N9)</f>
        <v>51829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</v>
      </c>
      <c r="L10" s="13">
        <v>0</v>
      </c>
      <c r="M10" s="13">
        <v>0</v>
      </c>
      <c r="N10" s="13">
        <v>11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133040</v>
      </c>
      <c r="C11" s="13">
        <v>90045</v>
      </c>
      <c r="D11" s="13">
        <v>95625</v>
      </c>
      <c r="E11" s="13">
        <v>23280</v>
      </c>
      <c r="F11" s="13">
        <v>77668</v>
      </c>
      <c r="G11" s="13">
        <v>111358</v>
      </c>
      <c r="H11" s="13">
        <v>13198</v>
      </c>
      <c r="I11" s="13">
        <v>78737</v>
      </c>
      <c r="J11" s="13">
        <v>75907</v>
      </c>
      <c r="K11" s="13">
        <v>136217</v>
      </c>
      <c r="L11" s="13">
        <v>98959</v>
      </c>
      <c r="M11" s="13">
        <v>39098</v>
      </c>
      <c r="N11" s="13">
        <v>21581</v>
      </c>
      <c r="O11" s="11">
        <f>SUM(B11:N11)</f>
        <v>994713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11970</v>
      </c>
      <c r="C12" s="13">
        <v>10624</v>
      </c>
      <c r="D12" s="13">
        <v>9567</v>
      </c>
      <c r="E12" s="13">
        <v>3075</v>
      </c>
      <c r="F12" s="13">
        <v>9024</v>
      </c>
      <c r="G12" s="13">
        <v>14531</v>
      </c>
      <c r="H12" s="13">
        <v>1930</v>
      </c>
      <c r="I12" s="13">
        <v>9976</v>
      </c>
      <c r="J12" s="13">
        <v>8707</v>
      </c>
      <c r="K12" s="13">
        <v>10998</v>
      </c>
      <c r="L12" s="13">
        <v>8121</v>
      </c>
      <c r="M12" s="13">
        <v>2773</v>
      </c>
      <c r="N12" s="13">
        <v>1089</v>
      </c>
      <c r="O12" s="11">
        <f>SUM(B12:N12)</f>
        <v>102385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121070</v>
      </c>
      <c r="C13" s="15">
        <f t="shared" si="2"/>
        <v>79421</v>
      </c>
      <c r="D13" s="15">
        <f t="shared" si="2"/>
        <v>86058</v>
      </c>
      <c r="E13" s="15">
        <f t="shared" si="2"/>
        <v>20205</v>
      </c>
      <c r="F13" s="15">
        <f t="shared" si="2"/>
        <v>68644</v>
      </c>
      <c r="G13" s="15">
        <f t="shared" si="2"/>
        <v>96827</v>
      </c>
      <c r="H13" s="15">
        <f t="shared" si="2"/>
        <v>11268</v>
      </c>
      <c r="I13" s="15">
        <f t="shared" si="2"/>
        <v>68761</v>
      </c>
      <c r="J13" s="15">
        <f t="shared" si="2"/>
        <v>67200</v>
      </c>
      <c r="K13" s="15">
        <f t="shared" si="2"/>
        <v>125219</v>
      </c>
      <c r="L13" s="15">
        <f t="shared" si="2"/>
        <v>90838</v>
      </c>
      <c r="M13" s="15">
        <f t="shared" si="2"/>
        <v>36325</v>
      </c>
      <c r="N13" s="15">
        <f t="shared" si="2"/>
        <v>20492</v>
      </c>
      <c r="O13" s="11">
        <f>SUM(B13:N13)</f>
        <v>892328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1.231080559654397</v>
      </c>
      <c r="C18" s="19">
        <v>1.258904162549607</v>
      </c>
      <c r="D18" s="19">
        <v>1.35373989172715</v>
      </c>
      <c r="E18" s="19">
        <v>0.900261085549692</v>
      </c>
      <c r="F18" s="19">
        <v>1.348774727207424</v>
      </c>
      <c r="G18" s="19">
        <v>1.434219688069962</v>
      </c>
      <c r="H18" s="19">
        <v>1.600655487197903</v>
      </c>
      <c r="I18" s="19">
        <v>1.173523088611942</v>
      </c>
      <c r="J18" s="19">
        <v>1.352852909907841</v>
      </c>
      <c r="K18" s="19">
        <v>1.210211029897086</v>
      </c>
      <c r="L18" s="19">
        <v>1.254712821200594</v>
      </c>
      <c r="M18" s="19">
        <v>1.254887304301819</v>
      </c>
      <c r="N18" s="19">
        <v>1.123544217096523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599666.63</v>
      </c>
      <c r="C20" s="24">
        <f t="shared" si="3"/>
        <v>417424.77</v>
      </c>
      <c r="D20" s="24">
        <f t="shared" si="3"/>
        <v>411070.27</v>
      </c>
      <c r="E20" s="24">
        <f t="shared" si="3"/>
        <v>115737.45000000001</v>
      </c>
      <c r="F20" s="24">
        <f t="shared" si="3"/>
        <v>378256.97000000003</v>
      </c>
      <c r="G20" s="24">
        <f t="shared" si="3"/>
        <v>494862.91</v>
      </c>
      <c r="H20" s="24">
        <f t="shared" si="3"/>
        <v>88871.85999999999</v>
      </c>
      <c r="I20" s="24">
        <f t="shared" si="3"/>
        <v>367201.81000000006</v>
      </c>
      <c r="J20" s="24">
        <f t="shared" si="3"/>
        <v>374172.10000000003</v>
      </c>
      <c r="K20" s="24">
        <f t="shared" si="3"/>
        <v>564533.3499999999</v>
      </c>
      <c r="L20" s="24">
        <f t="shared" si="3"/>
        <v>490411.71</v>
      </c>
      <c r="M20" s="24">
        <f t="shared" si="3"/>
        <v>239555.08</v>
      </c>
      <c r="N20" s="24">
        <f t="shared" si="3"/>
        <v>105013.18999999999</v>
      </c>
      <c r="O20" s="24">
        <f>O21+O22+O23+O24+O25+O26+O27+O28+O29</f>
        <v>4646778.1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411404.32</v>
      </c>
      <c r="C21" s="28">
        <f t="shared" si="4"/>
        <v>293251.48</v>
      </c>
      <c r="D21" s="28">
        <f t="shared" si="4"/>
        <v>266204.94</v>
      </c>
      <c r="E21" s="28">
        <f t="shared" si="4"/>
        <v>109754.79</v>
      </c>
      <c r="F21" s="28">
        <f t="shared" si="4"/>
        <v>251196.22</v>
      </c>
      <c r="G21" s="28">
        <f t="shared" si="4"/>
        <v>295363.06</v>
      </c>
      <c r="H21" s="28">
        <f t="shared" si="4"/>
        <v>47966.93</v>
      </c>
      <c r="I21" s="28">
        <f t="shared" si="4"/>
        <v>256236.33</v>
      </c>
      <c r="J21" s="28">
        <f t="shared" si="4"/>
        <v>245267.33</v>
      </c>
      <c r="K21" s="28">
        <f t="shared" si="4"/>
        <v>404869.91</v>
      </c>
      <c r="L21" s="28">
        <f t="shared" si="4"/>
        <v>333869.59</v>
      </c>
      <c r="M21" s="28">
        <f t="shared" si="4"/>
        <v>154319.28</v>
      </c>
      <c r="N21" s="28">
        <f t="shared" si="4"/>
        <v>77520.95</v>
      </c>
      <c r="O21" s="28">
        <f aca="true" t="shared" si="5" ref="O21:O29">SUM(B21:N21)</f>
        <v>3147225.13</v>
      </c>
    </row>
    <row r="22" spans="1:23" ht="18.75" customHeight="1">
      <c r="A22" s="26" t="s">
        <v>33</v>
      </c>
      <c r="B22" s="28">
        <f>IF(B18&lt;&gt;0,ROUND((B18-1)*B21,2),0)</f>
        <v>95067.54</v>
      </c>
      <c r="C22" s="28">
        <f aca="true" t="shared" si="6" ref="C22:N22">IF(C18&lt;&gt;0,ROUND((C18-1)*C21,2),0)</f>
        <v>75924.03</v>
      </c>
      <c r="D22" s="28">
        <f t="shared" si="6"/>
        <v>94167.31</v>
      </c>
      <c r="E22" s="28">
        <f t="shared" si="6"/>
        <v>-10946.82</v>
      </c>
      <c r="F22" s="28">
        <f t="shared" si="6"/>
        <v>87610.89</v>
      </c>
      <c r="G22" s="28">
        <f t="shared" si="6"/>
        <v>128252.46</v>
      </c>
      <c r="H22" s="28">
        <f t="shared" si="6"/>
        <v>28811.6</v>
      </c>
      <c r="I22" s="28">
        <f t="shared" si="6"/>
        <v>44462.92</v>
      </c>
      <c r="J22" s="28">
        <f t="shared" si="6"/>
        <v>86543.29</v>
      </c>
      <c r="K22" s="28">
        <f t="shared" si="6"/>
        <v>85108.12</v>
      </c>
      <c r="L22" s="28">
        <f t="shared" si="6"/>
        <v>85040.87</v>
      </c>
      <c r="M22" s="28">
        <f t="shared" si="6"/>
        <v>39334.03</v>
      </c>
      <c r="N22" s="28">
        <f t="shared" si="6"/>
        <v>9577.27</v>
      </c>
      <c r="O22" s="28">
        <f t="shared" si="5"/>
        <v>848953.5100000001</v>
      </c>
      <c r="W22" s="51"/>
    </row>
    <row r="23" spans="1:15" ht="18.75" customHeight="1">
      <c r="A23" s="26" t="s">
        <v>34</v>
      </c>
      <c r="B23" s="28">
        <v>27851.74</v>
      </c>
      <c r="C23" s="28">
        <v>19210.26</v>
      </c>
      <c r="D23" s="28">
        <v>17610.39</v>
      </c>
      <c r="E23" s="28">
        <v>6005.99</v>
      </c>
      <c r="F23" s="28">
        <v>16665.51</v>
      </c>
      <c r="G23" s="28">
        <v>25867.93</v>
      </c>
      <c r="H23" s="28">
        <v>3716.23</v>
      </c>
      <c r="I23" s="28">
        <v>20538.96</v>
      </c>
      <c r="J23" s="28">
        <v>18207.48</v>
      </c>
      <c r="K23" s="28">
        <v>29980.66</v>
      </c>
      <c r="L23" s="28">
        <v>27321.18</v>
      </c>
      <c r="M23" s="28">
        <v>14283.83</v>
      </c>
      <c r="N23" s="28">
        <v>7207.23</v>
      </c>
      <c r="O23" s="28">
        <f t="shared" si="5"/>
        <v>234467.39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1263.53</v>
      </c>
      <c r="C26" s="28">
        <v>919.64</v>
      </c>
      <c r="D26" s="28">
        <v>888.38</v>
      </c>
      <c r="E26" s="28">
        <v>250.1</v>
      </c>
      <c r="F26" s="28">
        <v>820.64</v>
      </c>
      <c r="G26" s="28">
        <v>1060.32</v>
      </c>
      <c r="H26" s="28">
        <v>187.58</v>
      </c>
      <c r="I26" s="28">
        <v>763.33</v>
      </c>
      <c r="J26" s="28">
        <v>812.83</v>
      </c>
      <c r="K26" s="28">
        <v>1224.45</v>
      </c>
      <c r="L26" s="28">
        <v>1052.5</v>
      </c>
      <c r="M26" s="28">
        <v>492.38</v>
      </c>
      <c r="N26" s="28">
        <v>231.86</v>
      </c>
      <c r="O26" s="28">
        <f t="shared" si="5"/>
        <v>9967.539999999999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710.77</v>
      </c>
      <c r="D27" s="28">
        <v>623.39</v>
      </c>
      <c r="E27" s="28">
        <v>190.42</v>
      </c>
      <c r="F27" s="28">
        <v>627.34</v>
      </c>
      <c r="G27" s="28">
        <v>845.16</v>
      </c>
      <c r="H27" s="28">
        <v>156.5</v>
      </c>
      <c r="I27" s="28">
        <v>661.25</v>
      </c>
      <c r="J27" s="28">
        <v>632.52</v>
      </c>
      <c r="K27" s="28">
        <v>812.48</v>
      </c>
      <c r="L27" s="28">
        <v>721.25</v>
      </c>
      <c r="M27" s="28">
        <v>408.2</v>
      </c>
      <c r="N27" s="28">
        <v>213.89</v>
      </c>
      <c r="O27" s="28">
        <f t="shared" si="5"/>
        <v>7557.84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-38112.01</v>
      </c>
      <c r="C31" s="28">
        <f aca="true" t="shared" si="7" ref="C31:O31">+C32+C34+C47+C48+C49+C54-C55</f>
        <v>-34268.17</v>
      </c>
      <c r="D31" s="28">
        <f t="shared" si="7"/>
        <v>-24462.73</v>
      </c>
      <c r="E31" s="28">
        <f t="shared" si="7"/>
        <v>-5214.3099999999995</v>
      </c>
      <c r="F31" s="28">
        <f t="shared" si="7"/>
        <v>-21256.879999999997</v>
      </c>
      <c r="G31" s="28">
        <f t="shared" si="7"/>
        <v>-28138.05</v>
      </c>
      <c r="H31" s="28">
        <f t="shared" si="7"/>
        <v>-4928.24</v>
      </c>
      <c r="I31" s="28">
        <f t="shared" si="7"/>
        <v>-32105.379999999997</v>
      </c>
      <c r="J31" s="28">
        <f t="shared" si="7"/>
        <v>-26739.82</v>
      </c>
      <c r="K31" s="28">
        <f t="shared" si="7"/>
        <v>-434477.51</v>
      </c>
      <c r="L31" s="28">
        <f t="shared" si="7"/>
        <v>-389957.79000000004</v>
      </c>
      <c r="M31" s="28">
        <f t="shared" si="7"/>
        <v>-11168.369999999999</v>
      </c>
      <c r="N31" s="28">
        <f t="shared" si="7"/>
        <v>-6644.110000000001</v>
      </c>
      <c r="O31" s="28">
        <f t="shared" si="7"/>
        <v>-1057473.37</v>
      </c>
    </row>
    <row r="32" spans="1:15" ht="18.75" customHeight="1">
      <c r="A32" s="26" t="s">
        <v>38</v>
      </c>
      <c r="B32" s="29">
        <f>+B33</f>
        <v>-31086</v>
      </c>
      <c r="C32" s="29">
        <f>+C33</f>
        <v>-29154.4</v>
      </c>
      <c r="D32" s="29">
        <f aca="true" t="shared" si="8" ref="D32:O32">+D33</f>
        <v>-19522.8</v>
      </c>
      <c r="E32" s="29">
        <f t="shared" si="8"/>
        <v>-3823.6</v>
      </c>
      <c r="F32" s="29">
        <f t="shared" si="8"/>
        <v>-16693.6</v>
      </c>
      <c r="G32" s="29">
        <f t="shared" si="8"/>
        <v>-22242</v>
      </c>
      <c r="H32" s="29">
        <f t="shared" si="8"/>
        <v>-3885.2</v>
      </c>
      <c r="I32" s="29">
        <f t="shared" si="8"/>
        <v>-27860.8</v>
      </c>
      <c r="J32" s="29">
        <f t="shared" si="8"/>
        <v>-22220</v>
      </c>
      <c r="K32" s="29">
        <f t="shared" si="8"/>
        <v>-22668.8</v>
      </c>
      <c r="L32" s="29">
        <f t="shared" si="8"/>
        <v>-15105.2</v>
      </c>
      <c r="M32" s="29">
        <f t="shared" si="8"/>
        <v>-8430.4</v>
      </c>
      <c r="N32" s="29">
        <f t="shared" si="8"/>
        <v>-5354.8</v>
      </c>
      <c r="O32" s="29">
        <f t="shared" si="8"/>
        <v>-228047.59999999998</v>
      </c>
    </row>
    <row r="33" spans="1:26" ht="18.75" customHeight="1">
      <c r="A33" s="27" t="s">
        <v>39</v>
      </c>
      <c r="B33" s="16">
        <f>ROUND((-B9)*$G$3,2)</f>
        <v>-31086</v>
      </c>
      <c r="C33" s="16">
        <f aca="true" t="shared" si="9" ref="C33:N33">ROUND((-C9)*$G$3,2)</f>
        <v>-29154.4</v>
      </c>
      <c r="D33" s="16">
        <f t="shared" si="9"/>
        <v>-19522.8</v>
      </c>
      <c r="E33" s="16">
        <f t="shared" si="9"/>
        <v>-3823.6</v>
      </c>
      <c r="F33" s="16">
        <f t="shared" si="9"/>
        <v>-16693.6</v>
      </c>
      <c r="G33" s="16">
        <f t="shared" si="9"/>
        <v>-22242</v>
      </c>
      <c r="H33" s="16">
        <f t="shared" si="9"/>
        <v>-3885.2</v>
      </c>
      <c r="I33" s="16">
        <f t="shared" si="9"/>
        <v>-27860.8</v>
      </c>
      <c r="J33" s="16">
        <f t="shared" si="9"/>
        <v>-22220</v>
      </c>
      <c r="K33" s="16">
        <f t="shared" si="9"/>
        <v>-22668.8</v>
      </c>
      <c r="L33" s="16">
        <f t="shared" si="9"/>
        <v>-15105.2</v>
      </c>
      <c r="M33" s="16">
        <f t="shared" si="9"/>
        <v>-8430.4</v>
      </c>
      <c r="N33" s="16">
        <f t="shared" si="9"/>
        <v>-5354.8</v>
      </c>
      <c r="O33" s="30">
        <f aca="true" t="shared" si="10" ref="O33:O55">SUM(B33:N33)</f>
        <v>-228047.59999999998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-7026.01</v>
      </c>
      <c r="C34" s="29">
        <f aca="true" t="shared" si="11" ref="C34:O34">SUM(C35:C45)</f>
        <v>-5113.77</v>
      </c>
      <c r="D34" s="29">
        <f t="shared" si="11"/>
        <v>-4939.93</v>
      </c>
      <c r="E34" s="29">
        <f t="shared" si="11"/>
        <v>-1390.71</v>
      </c>
      <c r="F34" s="29">
        <f t="shared" si="11"/>
        <v>-4563.28</v>
      </c>
      <c r="G34" s="29">
        <f t="shared" si="11"/>
        <v>-5896.05</v>
      </c>
      <c r="H34" s="29">
        <f t="shared" si="11"/>
        <v>-1043.04</v>
      </c>
      <c r="I34" s="29">
        <f t="shared" si="11"/>
        <v>-4244.58</v>
      </c>
      <c r="J34" s="29">
        <f t="shared" si="11"/>
        <v>-4519.82</v>
      </c>
      <c r="K34" s="29">
        <f t="shared" si="11"/>
        <v>-411808.71</v>
      </c>
      <c r="L34" s="29">
        <f t="shared" si="11"/>
        <v>-374852.59</v>
      </c>
      <c r="M34" s="29">
        <f t="shared" si="11"/>
        <v>-2737.97</v>
      </c>
      <c r="N34" s="29">
        <f t="shared" si="11"/>
        <v>-1289.31</v>
      </c>
      <c r="O34" s="29">
        <f t="shared" si="11"/>
        <v>-829425.77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-7026.01</v>
      </c>
      <c r="C43" s="31">
        <v>-5113.77</v>
      </c>
      <c r="D43" s="31">
        <v>-4939.93</v>
      </c>
      <c r="E43" s="31">
        <v>-1390.71</v>
      </c>
      <c r="F43" s="31">
        <v>-4563.28</v>
      </c>
      <c r="G43" s="31">
        <v>-5896.05</v>
      </c>
      <c r="H43" s="31">
        <v>-1043.04</v>
      </c>
      <c r="I43" s="31">
        <v>-4244.58</v>
      </c>
      <c r="J43" s="31">
        <v>-4519.82</v>
      </c>
      <c r="K43" s="31">
        <v>-6808.71</v>
      </c>
      <c r="L43" s="31">
        <v>-5852.59</v>
      </c>
      <c r="M43" s="31">
        <v>-2737.97</v>
      </c>
      <c r="N43" s="31">
        <v>-1289.31</v>
      </c>
      <c r="O43" s="31">
        <f>SUM(B43:N43)</f>
        <v>-55425.76999999999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60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561554.62</v>
      </c>
      <c r="C53" s="34">
        <f aca="true" t="shared" si="13" ref="C53:N53">+C20+C31</f>
        <v>383156.60000000003</v>
      </c>
      <c r="D53" s="34">
        <f t="shared" si="13"/>
        <v>386607.54000000004</v>
      </c>
      <c r="E53" s="34">
        <f t="shared" si="13"/>
        <v>110523.14000000001</v>
      </c>
      <c r="F53" s="34">
        <f t="shared" si="13"/>
        <v>357000.09</v>
      </c>
      <c r="G53" s="34">
        <f t="shared" si="13"/>
        <v>466724.86</v>
      </c>
      <c r="H53" s="34">
        <f t="shared" si="13"/>
        <v>83943.61999999998</v>
      </c>
      <c r="I53" s="34">
        <f t="shared" si="13"/>
        <v>335096.43000000005</v>
      </c>
      <c r="J53" s="34">
        <f t="shared" si="13"/>
        <v>347432.28</v>
      </c>
      <c r="K53" s="34">
        <f t="shared" si="13"/>
        <v>130055.83999999985</v>
      </c>
      <c r="L53" s="34">
        <f t="shared" si="13"/>
        <v>100453.91999999998</v>
      </c>
      <c r="M53" s="34">
        <f t="shared" si="13"/>
        <v>228386.71</v>
      </c>
      <c r="N53" s="34">
        <f t="shared" si="13"/>
        <v>98369.07999999999</v>
      </c>
      <c r="O53" s="34">
        <f>SUM(B53:N53)</f>
        <v>3589304.7300000004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561554.63</v>
      </c>
      <c r="C59" s="42">
        <f t="shared" si="14"/>
        <v>383156.6</v>
      </c>
      <c r="D59" s="42">
        <f t="shared" si="14"/>
        <v>386607.54</v>
      </c>
      <c r="E59" s="42">
        <f t="shared" si="14"/>
        <v>110523.14</v>
      </c>
      <c r="F59" s="42">
        <f t="shared" si="14"/>
        <v>357000.1</v>
      </c>
      <c r="G59" s="42">
        <f t="shared" si="14"/>
        <v>466724.86</v>
      </c>
      <c r="H59" s="42">
        <f t="shared" si="14"/>
        <v>83943.61</v>
      </c>
      <c r="I59" s="42">
        <f t="shared" si="14"/>
        <v>335096.44</v>
      </c>
      <c r="J59" s="42">
        <f t="shared" si="14"/>
        <v>347432.28</v>
      </c>
      <c r="K59" s="42">
        <f t="shared" si="14"/>
        <v>130055.84</v>
      </c>
      <c r="L59" s="42">
        <f t="shared" si="14"/>
        <v>100453.92</v>
      </c>
      <c r="M59" s="42">
        <f t="shared" si="14"/>
        <v>228386.7</v>
      </c>
      <c r="N59" s="42">
        <f t="shared" si="14"/>
        <v>98369.07</v>
      </c>
      <c r="O59" s="34">
        <f t="shared" si="14"/>
        <v>3589304.729999999</v>
      </c>
      <c r="Q59"/>
    </row>
    <row r="60" spans="1:18" ht="18.75" customHeight="1">
      <c r="A60" s="26" t="s">
        <v>54</v>
      </c>
      <c r="B60" s="42">
        <v>466111.17</v>
      </c>
      <c r="C60" s="42">
        <v>278890.45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745001.62</v>
      </c>
      <c r="P60"/>
      <c r="Q60"/>
      <c r="R60" s="41"/>
    </row>
    <row r="61" spans="1:16" ht="18.75" customHeight="1">
      <c r="A61" s="26" t="s">
        <v>55</v>
      </c>
      <c r="B61" s="42">
        <v>95443.46</v>
      </c>
      <c r="C61" s="42">
        <v>104266.15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199709.61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386607.54</v>
      </c>
      <c r="E62" s="43">
        <v>0</v>
      </c>
      <c r="F62" s="43">
        <v>0</v>
      </c>
      <c r="G62" s="43">
        <v>0</v>
      </c>
      <c r="H62" s="42">
        <v>83943.61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470551.14999999997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110523.14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110523.14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357000.1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357000.1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466724.86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466724.86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335096.44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335096.44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347432.28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347432.28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130055.84</v>
      </c>
      <c r="L68" s="29">
        <v>100453.92</v>
      </c>
      <c r="M68" s="43">
        <v>0</v>
      </c>
      <c r="N68" s="43">
        <v>0</v>
      </c>
      <c r="O68" s="34">
        <f t="shared" si="15"/>
        <v>230509.76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228386.7</v>
      </c>
      <c r="N69" s="43">
        <v>0</v>
      </c>
      <c r="O69" s="34">
        <f t="shared" si="15"/>
        <v>228386.7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98369.07</v>
      </c>
      <c r="O70" s="46">
        <f t="shared" si="15"/>
        <v>98369.07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2023-03-09T18:36:27Z</dcterms:modified>
  <cp:category/>
  <cp:version/>
  <cp:contentType/>
  <cp:contentStatus/>
</cp:coreProperties>
</file>