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<sst xmlns="http://schemas.openxmlformats.org/spreadsheetml/2006/main" count="88" uniqueCount="85">
  <si>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</si>
  <si>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</si>
  <si>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</si>
  <si>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</si>
  <si>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</si>
  <si>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</si>
  <si>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</si>
  <si>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</si>
  <si>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</si>
  <si>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</si>
  <si>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</si>
  <si>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</si>
  <si>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</si>
  <si>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</si>
  <si>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</si>
  <si>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</si>
  <si>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</si>
  <si>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</si>
  <si>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</si>
  <si>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</si>
  <si>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</si>
  <si>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</si>
  <si>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</si>
  <si>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</si>
  <si>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</si>
  <si>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</si>
  <si>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</si>
  <si>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</si>
  <si>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</si>
  <si>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</si>
  <si>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</si>
  <si>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</si>
  <si>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</si>
  <si>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</si>
  <si>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</si>
  <si>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</si>
  <si>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</si>
  <si>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</si>
  <si>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</si>
  <si>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</si>
  <si>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</si>
  <si>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</si>
  <si>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</si>
  <si>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</si>
  <si>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</si>
  <si>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</si>
  <si>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</si>
  <si>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</si>
  <si>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</si>
  <si>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</si>
  <si>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</si>
  <si>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</si>
  <si>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</si>
  <si>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</si>
  <si>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</si>
  <si>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</si>
  <si>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</si>
  <si>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</si>
  <si>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</si>
  <si>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</si>
  <si>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</si>
  <si>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</si>
  <si>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</si>
  <si>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</si>
  <si>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</si>
  <si>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</si>
  <si>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</si>
  <si>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</si>
  <si>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</si>
  <si>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</si>
  <si>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</si>
  <si>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</si>
  <si>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</si>
  <si>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</si>
  <si>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</si>
  <si>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</si>
  <si>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</si>
  <si>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</si>
  <si>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</si>
  <si>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</si>
  <si>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</si>
  <si>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</si>
  <si>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</si>
  <si>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</si>
  <si>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03/03/23 - VENCIMENTO 10/03/23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</si>
</sst>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386679</v>
      </c>
      <c r="C7" s="9">
        <f t="shared" si="0"/>
        <v>274351</v>
      </c>
      <c r="D7" s="9">
        <f t="shared" si="0"/>
        <v>262634</v>
      </c>
      <c r="E7" s="9">
        <f t="shared" si="0"/>
        <v>67931</v>
      </c>
      <c r="F7" s="9">
        <f t="shared" si="0"/>
        <v>234550</v>
      </c>
      <c r="G7" s="9">
        <f t="shared" si="0"/>
        <v>373242</v>
      </c>
      <c r="H7" s="9">
        <f t="shared" si="0"/>
        <v>44321</v>
      </c>
      <c r="I7" s="9">
        <f t="shared" si="0"/>
        <v>294990</v>
      </c>
      <c r="J7" s="9">
        <f t="shared" si="0"/>
        <v>222297</v>
      </c>
      <c r="K7" s="9">
        <f t="shared" si="0"/>
        <v>346896</v>
      </c>
      <c r="L7" s="9">
        <f t="shared" si="0"/>
        <v>266417</v>
      </c>
      <c r="M7" s="9">
        <f t="shared" si="0"/>
        <v>130571</v>
      </c>
      <c r="N7" s="9">
        <f t="shared" si="0"/>
        <v>82839</v>
      </c>
      <c r="O7" s="9">
        <f t="shared" si="0"/>
        <v>2987718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12405</v>
      </c>
      <c r="C8" s="11">
        <f t="shared" si="1"/>
        <v>13002</v>
      </c>
      <c r="D8" s="11">
        <f t="shared" si="1"/>
        <v>7918</v>
      </c>
      <c r="E8" s="11">
        <f t="shared" si="1"/>
        <v>1983</v>
      </c>
      <c r="F8" s="11">
        <f t="shared" si="1"/>
        <v>6871</v>
      </c>
      <c r="G8" s="11">
        <f t="shared" si="1"/>
        <v>10338</v>
      </c>
      <c r="H8" s="11">
        <f t="shared" si="1"/>
        <v>2074</v>
      </c>
      <c r="I8" s="11">
        <f t="shared" si="1"/>
        <v>15219</v>
      </c>
      <c r="J8" s="11">
        <f t="shared" si="1"/>
        <v>10024</v>
      </c>
      <c r="K8" s="11">
        <f t="shared" si="1"/>
        <v>7815</v>
      </c>
      <c r="L8" s="11">
        <f t="shared" si="1"/>
        <v>6143</v>
      </c>
      <c r="M8" s="11">
        <f t="shared" si="1"/>
        <v>5261</v>
      </c>
      <c r="N8" s="11">
        <f t="shared" si="1"/>
        <v>3904</v>
      </c>
      <c r="O8" s="11">
        <f t="shared" si="1"/>
        <v>102957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12405</v>
      </c>
      <c r="C9" s="11">
        <v>13002</v>
      </c>
      <c r="D9" s="11">
        <v>7918</v>
      </c>
      <c r="E9" s="11">
        <v>1983</v>
      </c>
      <c r="F9" s="11">
        <v>6871</v>
      </c>
      <c r="G9" s="11">
        <v>10338</v>
      </c>
      <c r="H9" s="11">
        <v>2074</v>
      </c>
      <c r="I9" s="11">
        <v>15219</v>
      </c>
      <c r="J9" s="11">
        <v>10024</v>
      </c>
      <c r="K9" s="11">
        <v>7802</v>
      </c>
      <c r="L9" s="11">
        <v>6143</v>
      </c>
      <c r="M9" s="11">
        <v>5257</v>
      </c>
      <c r="N9" s="11">
        <v>3894</v>
      </c>
      <c r="O9" s="11">
        <f>SUM(B9:N9)</f>
        <v>102930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13</v>
      </c>
      <c r="L10" s="13">
        <v>0</v>
      </c>
      <c r="M10" s="13">
        <v>4</v>
      </c>
      <c r="N10" s="13">
        <v>10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374274</v>
      </c>
      <c r="C11" s="13">
        <v>261349</v>
      </c>
      <c r="D11" s="13">
        <v>254716</v>
      </c>
      <c r="E11" s="13">
        <v>65948</v>
      </c>
      <c r="F11" s="13">
        <v>227679</v>
      </c>
      <c r="G11" s="13">
        <v>362904</v>
      </c>
      <c r="H11" s="13">
        <v>42247</v>
      </c>
      <c r="I11" s="13">
        <v>279771</v>
      </c>
      <c r="J11" s="13">
        <v>212273</v>
      </c>
      <c r="K11" s="13">
        <v>339081</v>
      </c>
      <c r="L11" s="13">
        <v>260274</v>
      </c>
      <c r="M11" s="13">
        <v>125310</v>
      </c>
      <c r="N11" s="13">
        <v>78935</v>
      </c>
      <c r="O11" s="11">
        <f>SUM(B11:N11)</f>
        <v>2884761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27643</v>
      </c>
      <c r="C12" s="13">
        <v>24010</v>
      </c>
      <c r="D12" s="13">
        <v>19879</v>
      </c>
      <c r="E12" s="13">
        <v>6975</v>
      </c>
      <c r="F12" s="13">
        <v>20891</v>
      </c>
      <c r="G12" s="13">
        <v>35764</v>
      </c>
      <c r="H12" s="13">
        <v>4504</v>
      </c>
      <c r="I12" s="13">
        <v>26977</v>
      </c>
      <c r="J12" s="13">
        <v>18478</v>
      </c>
      <c r="K12" s="13">
        <v>23092</v>
      </c>
      <c r="L12" s="13">
        <v>18128</v>
      </c>
      <c r="M12" s="13">
        <v>6361</v>
      </c>
      <c r="N12" s="13">
        <v>3356</v>
      </c>
      <c r="O12" s="11">
        <f>SUM(B12:N12)</f>
        <v>236058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346631</v>
      </c>
      <c r="C13" s="15">
        <f t="shared" si="2"/>
        <v>237339</v>
      </c>
      <c r="D13" s="15">
        <f t="shared" si="2"/>
        <v>234837</v>
      </c>
      <c r="E13" s="15">
        <f t="shared" si="2"/>
        <v>58973</v>
      </c>
      <c r="F13" s="15">
        <f t="shared" si="2"/>
        <v>206788</v>
      </c>
      <c r="G13" s="15">
        <f t="shared" si="2"/>
        <v>327140</v>
      </c>
      <c r="H13" s="15">
        <f t="shared" si="2"/>
        <v>37743</v>
      </c>
      <c r="I13" s="15">
        <f t="shared" si="2"/>
        <v>252794</v>
      </c>
      <c r="J13" s="15">
        <f t="shared" si="2"/>
        <v>193795</v>
      </c>
      <c r="K13" s="15">
        <f t="shared" si="2"/>
        <v>315989</v>
      </c>
      <c r="L13" s="15">
        <f t="shared" si="2"/>
        <v>242146</v>
      </c>
      <c r="M13" s="15">
        <f t="shared" si="2"/>
        <v>118949</v>
      </c>
      <c r="N13" s="15">
        <f t="shared" si="2"/>
        <v>75579</v>
      </c>
      <c r="O13" s="11">
        <f>SUM(B13:N13)</f>
        <v>2648703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1.201939550838323</v>
      </c>
      <c r="C18" s="19">
        <v>1.242427733200964</v>
      </c>
      <c r="D18" s="19">
        <v>1.310172560834438</v>
      </c>
      <c r="E18" s="19">
        <v>0.860115255461535</v>
      </c>
      <c r="F18" s="19">
        <v>1.322807978564907</v>
      </c>
      <c r="G18" s="19">
        <v>1.429598875132602</v>
      </c>
      <c r="H18" s="19">
        <v>1.658854818229598</v>
      </c>
      <c r="I18" s="19">
        <v>1.169188803925572</v>
      </c>
      <c r="J18" s="19">
        <v>1.334818208859566</v>
      </c>
      <c r="K18" s="19">
        <v>1.146354108919551</v>
      </c>
      <c r="L18" s="19">
        <v>1.232521147245603</v>
      </c>
      <c r="M18" s="19">
        <v>1.23876563600661</v>
      </c>
      <c r="N18" s="19">
        <v>1.125117447827293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1496979.51</v>
      </c>
      <c r="C20" s="24">
        <f t="shared" si="3"/>
        <v>1108895.8800000001</v>
      </c>
      <c r="D20" s="24">
        <f t="shared" si="3"/>
        <v>981389.2100000002</v>
      </c>
      <c r="E20" s="24">
        <f t="shared" si="3"/>
        <v>288196.7799999999</v>
      </c>
      <c r="F20" s="24">
        <f t="shared" si="3"/>
        <v>1016318.85</v>
      </c>
      <c r="G20" s="24">
        <f t="shared" si="3"/>
        <v>1459097.3699999999</v>
      </c>
      <c r="H20" s="24">
        <f t="shared" si="3"/>
        <v>265480.42</v>
      </c>
      <c r="I20" s="24">
        <f t="shared" si="3"/>
        <v>1132860.58</v>
      </c>
      <c r="J20" s="24">
        <f t="shared" si="3"/>
        <v>962822.5799999998</v>
      </c>
      <c r="K20" s="24">
        <f t="shared" si="3"/>
        <v>1241737.2</v>
      </c>
      <c r="L20" s="24">
        <f t="shared" si="3"/>
        <v>1170927.0699999996</v>
      </c>
      <c r="M20" s="24">
        <f t="shared" si="3"/>
        <v>667253.22</v>
      </c>
      <c r="N20" s="24">
        <f t="shared" si="3"/>
        <v>343843.83</v>
      </c>
      <c r="O20" s="24">
        <f>O21+O22+O23+O24+O25+O26+O27+O28+O29</f>
        <v>12135802.5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1135444.22</v>
      </c>
      <c r="C21" s="28">
        <f t="shared" si="4"/>
        <v>832243.76</v>
      </c>
      <c r="D21" s="28">
        <f t="shared" si="4"/>
        <v>698711.49</v>
      </c>
      <c r="E21" s="28">
        <f t="shared" si="4"/>
        <v>308739.6</v>
      </c>
      <c r="F21" s="28">
        <f t="shared" si="4"/>
        <v>723258.38</v>
      </c>
      <c r="G21" s="28">
        <f t="shared" si="4"/>
        <v>946989.6</v>
      </c>
      <c r="H21" s="28">
        <f t="shared" si="4"/>
        <v>150979.49</v>
      </c>
      <c r="I21" s="28">
        <f t="shared" si="4"/>
        <v>888539.38</v>
      </c>
      <c r="J21" s="28">
        <f t="shared" si="4"/>
        <v>673470.99</v>
      </c>
      <c r="K21" s="28">
        <f t="shared" si="4"/>
        <v>993406.08</v>
      </c>
      <c r="L21" s="28">
        <f t="shared" si="4"/>
        <v>868705.91</v>
      </c>
      <c r="M21" s="28">
        <f t="shared" si="4"/>
        <v>491286.44</v>
      </c>
      <c r="N21" s="28">
        <f t="shared" si="4"/>
        <v>281544.91</v>
      </c>
      <c r="O21" s="28">
        <f aca="true" t="shared" si="5" ref="O21:O29">SUM(B21:N21)</f>
        <v>8993320.25</v>
      </c>
    </row>
    <row r="22" spans="1:23" ht="18.75" customHeight="1">
      <c r="A22" s="26" t="s">
        <v>33</v>
      </c>
      <c r="B22" s="28">
        <f>IF(B18&lt;&gt;0,ROUND((B18-1)*B21,2),0)</f>
        <v>229291.1</v>
      </c>
      <c r="C22" s="28">
        <f aca="true" t="shared" si="6" ref="C22:N22">IF(C18&lt;&gt;0,ROUND((C18-1)*C21,2),0)</f>
        <v>201758.97</v>
      </c>
      <c r="D22" s="28">
        <f t="shared" si="6"/>
        <v>216721.13</v>
      </c>
      <c r="E22" s="28">
        <f t="shared" si="6"/>
        <v>-43187.96</v>
      </c>
      <c r="F22" s="28">
        <f t="shared" si="6"/>
        <v>233473.58</v>
      </c>
      <c r="G22" s="28">
        <f t="shared" si="6"/>
        <v>406825.67</v>
      </c>
      <c r="H22" s="28">
        <f t="shared" si="6"/>
        <v>99473.56</v>
      </c>
      <c r="I22" s="28">
        <f t="shared" si="6"/>
        <v>150330.91</v>
      </c>
      <c r="J22" s="28">
        <f t="shared" si="6"/>
        <v>225490.35</v>
      </c>
      <c r="K22" s="28">
        <f t="shared" si="6"/>
        <v>145389.06</v>
      </c>
      <c r="L22" s="28">
        <f t="shared" si="6"/>
        <v>201992.49</v>
      </c>
      <c r="M22" s="28">
        <f t="shared" si="6"/>
        <v>117302.32</v>
      </c>
      <c r="N22" s="28">
        <f t="shared" si="6"/>
        <v>35226.18</v>
      </c>
      <c r="O22" s="28">
        <f t="shared" si="5"/>
        <v>2220087.3600000003</v>
      </c>
      <c r="W22" s="51"/>
    </row>
    <row r="23" spans="1:15" ht="18.75" customHeight="1">
      <c r="A23" s="26" t="s">
        <v>34</v>
      </c>
      <c r="B23" s="28">
        <v>67080.92</v>
      </c>
      <c r="C23" s="28">
        <v>45955.75</v>
      </c>
      <c r="D23" s="28">
        <v>33040.91</v>
      </c>
      <c r="E23" s="28">
        <v>11760.73</v>
      </c>
      <c r="F23" s="28">
        <v>36878.09</v>
      </c>
      <c r="G23" s="28">
        <v>59894.82</v>
      </c>
      <c r="H23" s="28">
        <v>6645.06</v>
      </c>
      <c r="I23" s="28">
        <v>47966.77</v>
      </c>
      <c r="J23" s="28">
        <v>39814.06</v>
      </c>
      <c r="K23" s="28">
        <v>58685.24</v>
      </c>
      <c r="L23" s="28">
        <v>56249.2</v>
      </c>
      <c r="M23" s="28">
        <v>27056.94</v>
      </c>
      <c r="N23" s="28">
        <v>16349.36</v>
      </c>
      <c r="O23" s="28">
        <f t="shared" si="5"/>
        <v>507377.85000000003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1083.77</v>
      </c>
      <c r="C26" s="28">
        <v>818.04</v>
      </c>
      <c r="D26" s="28">
        <v>716.43</v>
      </c>
      <c r="E26" s="28">
        <v>211.02</v>
      </c>
      <c r="F26" s="28">
        <v>745.09</v>
      </c>
      <c r="G26" s="28">
        <v>1068.14</v>
      </c>
      <c r="H26" s="28">
        <v>192.79</v>
      </c>
      <c r="I26" s="28">
        <v>823.25</v>
      </c>
      <c r="J26" s="28">
        <v>706.01</v>
      </c>
      <c r="K26" s="28">
        <v>906.61</v>
      </c>
      <c r="L26" s="28">
        <v>851.9</v>
      </c>
      <c r="M26" s="28">
        <v>481.96</v>
      </c>
      <c r="N26" s="28">
        <v>247.5</v>
      </c>
      <c r="O26" s="28">
        <f t="shared" si="5"/>
        <v>8852.509999999998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710.77</v>
      </c>
      <c r="D27" s="28">
        <v>623.39</v>
      </c>
      <c r="E27" s="28">
        <v>190.42</v>
      </c>
      <c r="F27" s="28">
        <v>627.34</v>
      </c>
      <c r="G27" s="28">
        <v>845.16</v>
      </c>
      <c r="H27" s="28">
        <v>156.5</v>
      </c>
      <c r="I27" s="28">
        <v>661.25</v>
      </c>
      <c r="J27" s="28">
        <v>632.52</v>
      </c>
      <c r="K27" s="28">
        <v>812.48</v>
      </c>
      <c r="L27" s="28">
        <v>721.25</v>
      </c>
      <c r="M27" s="28">
        <v>408.2</v>
      </c>
      <c r="N27" s="28">
        <v>213.89</v>
      </c>
      <c r="O27" s="28">
        <f t="shared" si="5"/>
        <v>7557.84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-63908.43</v>
      </c>
      <c r="C31" s="28">
        <f aca="true" t="shared" si="7" ref="C31:O31">+C32+C34+C47+C48+C49+C54-C55</f>
        <v>-71657.6</v>
      </c>
      <c r="D31" s="28">
        <f t="shared" si="7"/>
        <v>-38823.02</v>
      </c>
      <c r="E31" s="28">
        <f t="shared" si="7"/>
        <v>-9898.62</v>
      </c>
      <c r="F31" s="28">
        <f t="shared" si="7"/>
        <v>-93084.97</v>
      </c>
      <c r="G31" s="28">
        <f t="shared" si="7"/>
        <v>-65616.70999999999</v>
      </c>
      <c r="H31" s="28">
        <f t="shared" si="7"/>
        <v>-33297.61</v>
      </c>
      <c r="I31" s="28">
        <f t="shared" si="7"/>
        <v>-71541.37000000001</v>
      </c>
      <c r="J31" s="28">
        <f t="shared" si="7"/>
        <v>-48031.47</v>
      </c>
      <c r="K31" s="28">
        <f t="shared" si="7"/>
        <v>-39370.14</v>
      </c>
      <c r="L31" s="28">
        <f t="shared" si="7"/>
        <v>-31766.32</v>
      </c>
      <c r="M31" s="28">
        <f t="shared" si="7"/>
        <v>-25810.82</v>
      </c>
      <c r="N31" s="28">
        <f t="shared" si="7"/>
        <v>-20093.82</v>
      </c>
      <c r="O31" s="28">
        <f t="shared" si="7"/>
        <v>-612900.8999999999</v>
      </c>
    </row>
    <row r="32" spans="1:15" ht="18.75" customHeight="1">
      <c r="A32" s="26" t="s">
        <v>38</v>
      </c>
      <c r="B32" s="29">
        <f>+B33</f>
        <v>-54582</v>
      </c>
      <c r="C32" s="29">
        <f>+C33</f>
        <v>-57208.8</v>
      </c>
      <c r="D32" s="29">
        <f aca="true" t="shared" si="8" ref="D32:O32">+D33</f>
        <v>-34839.2</v>
      </c>
      <c r="E32" s="29">
        <f t="shared" si="8"/>
        <v>-8725.2</v>
      </c>
      <c r="F32" s="29">
        <f t="shared" si="8"/>
        <v>-30232.4</v>
      </c>
      <c r="G32" s="29">
        <f t="shared" si="8"/>
        <v>-45487.2</v>
      </c>
      <c r="H32" s="29">
        <f t="shared" si="8"/>
        <v>-9125.6</v>
      </c>
      <c r="I32" s="29">
        <f t="shared" si="8"/>
        <v>-66963.6</v>
      </c>
      <c r="J32" s="29">
        <f t="shared" si="8"/>
        <v>-44105.6</v>
      </c>
      <c r="K32" s="29">
        <f t="shared" si="8"/>
        <v>-34328.8</v>
      </c>
      <c r="L32" s="29">
        <f t="shared" si="8"/>
        <v>-27029.2</v>
      </c>
      <c r="M32" s="29">
        <f t="shared" si="8"/>
        <v>-23130.8</v>
      </c>
      <c r="N32" s="29">
        <f t="shared" si="8"/>
        <v>-17133.6</v>
      </c>
      <c r="O32" s="29">
        <f t="shared" si="8"/>
        <v>-452891.99999999994</v>
      </c>
    </row>
    <row r="33" spans="1:26" ht="18.75" customHeight="1">
      <c r="A33" s="27" t="s">
        <v>39</v>
      </c>
      <c r="B33" s="16">
        <f>ROUND((-B9)*$G$3,2)</f>
        <v>-54582</v>
      </c>
      <c r="C33" s="16">
        <f aca="true" t="shared" si="9" ref="C33:N33">ROUND((-C9)*$G$3,2)</f>
        <v>-57208.8</v>
      </c>
      <c r="D33" s="16">
        <f t="shared" si="9"/>
        <v>-34839.2</v>
      </c>
      <c r="E33" s="16">
        <f t="shared" si="9"/>
        <v>-8725.2</v>
      </c>
      <c r="F33" s="16">
        <f t="shared" si="9"/>
        <v>-30232.4</v>
      </c>
      <c r="G33" s="16">
        <f t="shared" si="9"/>
        <v>-45487.2</v>
      </c>
      <c r="H33" s="16">
        <f t="shared" si="9"/>
        <v>-9125.6</v>
      </c>
      <c r="I33" s="16">
        <f t="shared" si="9"/>
        <v>-66963.6</v>
      </c>
      <c r="J33" s="16">
        <f t="shared" si="9"/>
        <v>-44105.6</v>
      </c>
      <c r="K33" s="16">
        <f t="shared" si="9"/>
        <v>-34328.8</v>
      </c>
      <c r="L33" s="16">
        <f t="shared" si="9"/>
        <v>-27029.2</v>
      </c>
      <c r="M33" s="16">
        <f t="shared" si="9"/>
        <v>-23130.8</v>
      </c>
      <c r="N33" s="16">
        <f t="shared" si="9"/>
        <v>-17133.6</v>
      </c>
      <c r="O33" s="30">
        <f aca="true" t="shared" si="10" ref="O33:O55">SUM(B33:N33)</f>
        <v>-452891.99999999994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-9326.43</v>
      </c>
      <c r="C34" s="29">
        <f aca="true" t="shared" si="11" ref="C34:O34">SUM(C35:C45)</f>
        <v>-14448.8</v>
      </c>
      <c r="D34" s="29">
        <f t="shared" si="11"/>
        <v>-3983.82</v>
      </c>
      <c r="E34" s="29">
        <f t="shared" si="11"/>
        <v>-1173.42</v>
      </c>
      <c r="F34" s="29">
        <f t="shared" si="11"/>
        <v>-62852.57</v>
      </c>
      <c r="G34" s="29">
        <f t="shared" si="11"/>
        <v>-20129.510000000002</v>
      </c>
      <c r="H34" s="29">
        <f t="shared" si="11"/>
        <v>-24172.01</v>
      </c>
      <c r="I34" s="29">
        <f t="shared" si="11"/>
        <v>-4577.77</v>
      </c>
      <c r="J34" s="29">
        <f t="shared" si="11"/>
        <v>-3925.87</v>
      </c>
      <c r="K34" s="29">
        <f t="shared" si="11"/>
        <v>-5041.34</v>
      </c>
      <c r="L34" s="29">
        <f t="shared" si="11"/>
        <v>-4737.12</v>
      </c>
      <c r="M34" s="29">
        <f t="shared" si="11"/>
        <v>-2680.02</v>
      </c>
      <c r="N34" s="29">
        <f t="shared" si="11"/>
        <v>-2960.2200000000003</v>
      </c>
      <c r="O34" s="29">
        <f t="shared" si="11"/>
        <v>-160008.8999999999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-19109.4</v>
      </c>
      <c r="G35" s="31">
        <v>-990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-1584</v>
      </c>
      <c r="O35" s="31">
        <f t="shared" si="10"/>
        <v>-21683.4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-3300</v>
      </c>
      <c r="C37" s="31">
        <v>-9900</v>
      </c>
      <c r="D37" s="31">
        <v>0</v>
      </c>
      <c r="E37" s="31">
        <v>0</v>
      </c>
      <c r="F37" s="31">
        <v>-39600</v>
      </c>
      <c r="G37" s="31">
        <v>-13200</v>
      </c>
      <c r="H37" s="31">
        <v>-23100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-89100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-6026.43</v>
      </c>
      <c r="C43" s="31">
        <v>-4548.8</v>
      </c>
      <c r="D43" s="31">
        <v>-3983.82</v>
      </c>
      <c r="E43" s="31">
        <v>-1173.42</v>
      </c>
      <c r="F43" s="31">
        <v>-4143.17</v>
      </c>
      <c r="G43" s="31">
        <v>-5939.51</v>
      </c>
      <c r="H43" s="31">
        <v>-1072.01</v>
      </c>
      <c r="I43" s="31">
        <v>-4577.77</v>
      </c>
      <c r="J43" s="31">
        <v>-3925.87</v>
      </c>
      <c r="K43" s="31">
        <v>-5041.34</v>
      </c>
      <c r="L43" s="31">
        <v>-4737.12</v>
      </c>
      <c r="M43" s="31">
        <v>-2680.02</v>
      </c>
      <c r="N43" s="31">
        <v>-1376.22</v>
      </c>
      <c r="O43" s="31">
        <f>SUM(B43:N43)</f>
        <v>-49225.5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1433071.08</v>
      </c>
      <c r="C53" s="34">
        <f aca="true" t="shared" si="13" ref="C53:N53">+C20+C31</f>
        <v>1037238.2800000001</v>
      </c>
      <c r="D53" s="34">
        <f t="shared" si="13"/>
        <v>942566.1900000002</v>
      </c>
      <c r="E53" s="34">
        <f t="shared" si="13"/>
        <v>278298.1599999999</v>
      </c>
      <c r="F53" s="34">
        <f t="shared" si="13"/>
        <v>923233.88</v>
      </c>
      <c r="G53" s="34">
        <f t="shared" si="13"/>
        <v>1393480.66</v>
      </c>
      <c r="H53" s="34">
        <f t="shared" si="13"/>
        <v>232182.81</v>
      </c>
      <c r="I53" s="34">
        <f t="shared" si="13"/>
        <v>1061319.21</v>
      </c>
      <c r="J53" s="34">
        <f t="shared" si="13"/>
        <v>914791.1099999999</v>
      </c>
      <c r="K53" s="34">
        <f t="shared" si="13"/>
        <v>1202367.06</v>
      </c>
      <c r="L53" s="34">
        <f t="shared" si="13"/>
        <v>1139160.7499999995</v>
      </c>
      <c r="M53" s="34">
        <f t="shared" si="13"/>
        <v>641442.4</v>
      </c>
      <c r="N53" s="34">
        <f t="shared" si="13"/>
        <v>323750.01</v>
      </c>
      <c r="O53" s="34">
        <f>SUM(B53:N53)</f>
        <v>11522901.600000001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1433071.07</v>
      </c>
      <c r="C59" s="42">
        <f t="shared" si="14"/>
        <v>1037238.27</v>
      </c>
      <c r="D59" s="42">
        <f t="shared" si="14"/>
        <v>942566.2</v>
      </c>
      <c r="E59" s="42">
        <f t="shared" si="14"/>
        <v>278298.16</v>
      </c>
      <c r="F59" s="42">
        <f t="shared" si="14"/>
        <v>923233.88</v>
      </c>
      <c r="G59" s="42">
        <f t="shared" si="14"/>
        <v>1393480.66</v>
      </c>
      <c r="H59" s="42">
        <f t="shared" si="14"/>
        <v>232182.81</v>
      </c>
      <c r="I59" s="42">
        <f t="shared" si="14"/>
        <v>1061319.21</v>
      </c>
      <c r="J59" s="42">
        <f t="shared" si="14"/>
        <v>914791.11</v>
      </c>
      <c r="K59" s="42">
        <f t="shared" si="14"/>
        <v>1202367.06</v>
      </c>
      <c r="L59" s="42">
        <f t="shared" si="14"/>
        <v>1139160.76</v>
      </c>
      <c r="M59" s="42">
        <f t="shared" si="14"/>
        <v>641442.41</v>
      </c>
      <c r="N59" s="42">
        <f t="shared" si="14"/>
        <v>323750.01</v>
      </c>
      <c r="O59" s="34">
        <f t="shared" si="14"/>
        <v>11522901.610000001</v>
      </c>
      <c r="Q59"/>
    </row>
    <row r="60" spans="1:18" ht="18.75" customHeight="1">
      <c r="A60" s="26" t="s">
        <v>54</v>
      </c>
      <c r="B60" s="42">
        <v>1172039.49</v>
      </c>
      <c r="C60" s="42">
        <v>743288.44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1915327.93</v>
      </c>
      <c r="P60"/>
      <c r="Q60"/>
      <c r="R60" s="41"/>
    </row>
    <row r="61" spans="1:16" ht="18.75" customHeight="1">
      <c r="A61" s="26" t="s">
        <v>55</v>
      </c>
      <c r="B61" s="42">
        <v>261031.58</v>
      </c>
      <c r="C61" s="42">
        <v>293949.83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554981.41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942566.2</v>
      </c>
      <c r="E62" s="43">
        <v>0</v>
      </c>
      <c r="F62" s="43">
        <v>0</v>
      </c>
      <c r="G62" s="43">
        <v>0</v>
      </c>
      <c r="H62" s="42">
        <v>232182.81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1174749.01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278298.16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278298.16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923233.88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923233.88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1393480.66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1393480.66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1061319.21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1061319.21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914791.11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914791.11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1202367.06</v>
      </c>
      <c r="L68" s="29">
        <v>1139160.76</v>
      </c>
      <c r="M68" s="43">
        <v>0</v>
      </c>
      <c r="N68" s="43">
        <v>0</v>
      </c>
      <c r="O68" s="34">
        <f t="shared" si="15"/>
        <v>2341527.8200000003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641442.41</v>
      </c>
      <c r="N69" s="43">
        <v>0</v>
      </c>
      <c r="O69" s="34">
        <f t="shared" si="15"/>
        <v>641442.41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323750.01</v>
      </c>
      <c r="O70" s="46">
        <f t="shared" si="15"/>
        <v>323750.01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2023-03-09T18:17:32Z</dcterms:modified>
  <cp:category/>
  <cp:version/>
  <cp:contentType/>
  <cp:contentStatus/>
</cp:coreProperties>
</file>