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<sst xmlns="http://schemas.openxmlformats.org/spreadsheetml/2006/main" count="88" uniqueCount="85">
  <si>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</si>
  <si>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</si>
  <si>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</si>
  <si>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</si>
  <si>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</si>
  <si>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</si>
  <si>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</si>
  <si>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</si>
  <si>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</si>
  <si>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</si>
  <si>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</si>
  <si>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</si>
  <si>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</si>
  <si>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</si>
  <si>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</si>
  <si>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</si>
  <si>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</si>
  <si>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</si>
  <si>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</si>
  <si>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</si>
  <si>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</si>
  <si>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</si>
  <si>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</si>
  <si>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</si>
  <si>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</si>
  <si>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</si>
  <si>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</si>
  <si>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</si>
  <si>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</si>
  <si>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</si>
  <si>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</si>
  <si>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</si>
  <si>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</si>
  <si>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</si>
  <si>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</si>
  <si>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</si>
  <si>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</si>
  <si>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</si>
  <si>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</si>
  <si>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</si>
  <si>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</si>
  <si>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</si>
  <si>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</si>
  <si>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</si>
  <si>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</si>
  <si>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</si>
  <si>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</si>
  <si>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</si>
  <si>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</si>
  <si>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</si>
  <si>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</si>
  <si>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</si>
  <si>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</si>
  <si>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</si>
  <si>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</si>
  <si>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</si>
  <si>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</si>
  <si>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</si>
  <si>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</si>
  <si>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</si>
  <si>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</si>
  <si>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</si>
  <si>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</si>
  <si>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</si>
  <si>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</si>
  <si>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</si>
  <si>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</si>
  <si>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</si>
  <si>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</si>
  <si>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</si>
  <si>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</si>
  <si>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</si>
  <si>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</si>
  <si>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</si>
  <si>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</si>
  <si>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</si>
  <si>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</si>
  <si>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</si>
  <si>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</si>
  <si>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</si>
  <si>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</si>
  <si>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</si>
  <si>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</si>
  <si>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</si>
  <si>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01/03/23 - VENCIMENTO 08/03/23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</si>
</sst>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600075</xdr:colOff>
      <xdr:row>76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4987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397429</v>
      </c>
      <c r="C7" s="9">
        <f t="shared" si="0"/>
        <v>282650</v>
      </c>
      <c r="D7" s="9">
        <f t="shared" si="0"/>
        <v>271483</v>
      </c>
      <c r="E7" s="9">
        <f t="shared" si="0"/>
        <v>69967</v>
      </c>
      <c r="F7" s="9">
        <f t="shared" si="0"/>
        <v>87134</v>
      </c>
      <c r="G7" s="9">
        <f t="shared" si="0"/>
        <v>382821</v>
      </c>
      <c r="H7" s="9">
        <f t="shared" si="0"/>
        <v>43012</v>
      </c>
      <c r="I7" s="9">
        <f t="shared" si="0"/>
        <v>305570</v>
      </c>
      <c r="J7" s="9">
        <f t="shared" si="0"/>
        <v>224512</v>
      </c>
      <c r="K7" s="9">
        <f t="shared" si="0"/>
        <v>367786</v>
      </c>
      <c r="L7" s="9">
        <f t="shared" si="0"/>
        <v>275032</v>
      </c>
      <c r="M7" s="9">
        <f t="shared" si="0"/>
        <v>131833</v>
      </c>
      <c r="N7" s="9">
        <f t="shared" si="0"/>
        <v>83263</v>
      </c>
      <c r="O7" s="9">
        <f t="shared" si="0"/>
        <v>2922492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12708</v>
      </c>
      <c r="C8" s="11">
        <f t="shared" si="1"/>
        <v>12989</v>
      </c>
      <c r="D8" s="11">
        <f t="shared" si="1"/>
        <v>8056</v>
      </c>
      <c r="E8" s="11">
        <f t="shared" si="1"/>
        <v>2051</v>
      </c>
      <c r="F8" s="11">
        <f t="shared" si="1"/>
        <v>2361</v>
      </c>
      <c r="G8" s="11">
        <f t="shared" si="1"/>
        <v>10576</v>
      </c>
      <c r="H8" s="11">
        <f t="shared" si="1"/>
        <v>1941</v>
      </c>
      <c r="I8" s="11">
        <f t="shared" si="1"/>
        <v>15533</v>
      </c>
      <c r="J8" s="11">
        <f t="shared" si="1"/>
        <v>9696</v>
      </c>
      <c r="K8" s="11">
        <f t="shared" si="1"/>
        <v>8184</v>
      </c>
      <c r="L8" s="11">
        <f t="shared" si="1"/>
        <v>6356</v>
      </c>
      <c r="M8" s="11">
        <f t="shared" si="1"/>
        <v>5369</v>
      </c>
      <c r="N8" s="11">
        <f t="shared" si="1"/>
        <v>3902</v>
      </c>
      <c r="O8" s="11">
        <f t="shared" si="1"/>
        <v>99722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12708</v>
      </c>
      <c r="C9" s="11">
        <v>12989</v>
      </c>
      <c r="D9" s="11">
        <v>8056</v>
      </c>
      <c r="E9" s="11">
        <v>2051</v>
      </c>
      <c r="F9" s="11">
        <v>2361</v>
      </c>
      <c r="G9" s="11">
        <v>10576</v>
      </c>
      <c r="H9" s="11">
        <v>1941</v>
      </c>
      <c r="I9" s="11">
        <v>15533</v>
      </c>
      <c r="J9" s="11">
        <v>9696</v>
      </c>
      <c r="K9" s="11">
        <v>8166</v>
      </c>
      <c r="L9" s="11">
        <v>6356</v>
      </c>
      <c r="M9" s="11">
        <v>5363</v>
      </c>
      <c r="N9" s="11">
        <v>3896</v>
      </c>
      <c r="O9" s="11">
        <f>SUM(B9:N9)</f>
        <v>99692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18</v>
      </c>
      <c r="L10" s="13">
        <v>0</v>
      </c>
      <c r="M10" s="13">
        <v>6</v>
      </c>
      <c r="N10" s="13">
        <v>6</v>
      </c>
      <c r="O10" s="11">
        <f>SUM(B10:N10)</f>
        <v>30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384721</v>
      </c>
      <c r="C11" s="13">
        <v>269661</v>
      </c>
      <c r="D11" s="13">
        <v>263427</v>
      </c>
      <c r="E11" s="13">
        <v>67916</v>
      </c>
      <c r="F11" s="13">
        <v>84773</v>
      </c>
      <c r="G11" s="13">
        <v>372245</v>
      </c>
      <c r="H11" s="13">
        <v>41071</v>
      </c>
      <c r="I11" s="13">
        <v>290037</v>
      </c>
      <c r="J11" s="13">
        <v>214816</v>
      </c>
      <c r="K11" s="13">
        <v>359602</v>
      </c>
      <c r="L11" s="13">
        <v>268676</v>
      </c>
      <c r="M11" s="13">
        <v>126464</v>
      </c>
      <c r="N11" s="13">
        <v>79361</v>
      </c>
      <c r="O11" s="11">
        <f>SUM(B11:N11)</f>
        <v>2822770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28024</v>
      </c>
      <c r="C12" s="13">
        <v>25050</v>
      </c>
      <c r="D12" s="13">
        <v>20916</v>
      </c>
      <c r="E12" s="13">
        <v>7301</v>
      </c>
      <c r="F12" s="13">
        <v>7668</v>
      </c>
      <c r="G12" s="13">
        <v>37247</v>
      </c>
      <c r="H12" s="13">
        <v>4479</v>
      </c>
      <c r="I12" s="13">
        <v>28892</v>
      </c>
      <c r="J12" s="13">
        <v>18904</v>
      </c>
      <c r="K12" s="13">
        <v>24831</v>
      </c>
      <c r="L12" s="13">
        <v>18994</v>
      </c>
      <c r="M12" s="13">
        <v>6588</v>
      </c>
      <c r="N12" s="13">
        <v>3286</v>
      </c>
      <c r="O12" s="11">
        <f>SUM(B12:N12)</f>
        <v>232180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356697</v>
      </c>
      <c r="C13" s="15">
        <f t="shared" si="2"/>
        <v>244611</v>
      </c>
      <c r="D13" s="15">
        <f t="shared" si="2"/>
        <v>242511</v>
      </c>
      <c r="E13" s="15">
        <f t="shared" si="2"/>
        <v>60615</v>
      </c>
      <c r="F13" s="15">
        <f t="shared" si="2"/>
        <v>77105</v>
      </c>
      <c r="G13" s="15">
        <f t="shared" si="2"/>
        <v>334998</v>
      </c>
      <c r="H13" s="15">
        <f t="shared" si="2"/>
        <v>36592</v>
      </c>
      <c r="I13" s="15">
        <f t="shared" si="2"/>
        <v>261145</v>
      </c>
      <c r="J13" s="15">
        <f t="shared" si="2"/>
        <v>195912</v>
      </c>
      <c r="K13" s="15">
        <f t="shared" si="2"/>
        <v>334771</v>
      </c>
      <c r="L13" s="15">
        <f t="shared" si="2"/>
        <v>249682</v>
      </c>
      <c r="M13" s="15">
        <f t="shared" si="2"/>
        <v>119876</v>
      </c>
      <c r="N13" s="15">
        <f t="shared" si="2"/>
        <v>76075</v>
      </c>
      <c r="O13" s="11">
        <f>SUM(B13:N13)</f>
        <v>2590590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1.184698273114842</v>
      </c>
      <c r="C18" s="19">
        <v>1.220233280056816</v>
      </c>
      <c r="D18" s="19">
        <v>1.283873583348015</v>
      </c>
      <c r="E18" s="19">
        <v>0.853215613645258</v>
      </c>
      <c r="F18" s="19">
        <v>2.817166407950325</v>
      </c>
      <c r="G18" s="19">
        <v>1.407587390884853</v>
      </c>
      <c r="H18" s="19">
        <v>1.654676230497762</v>
      </c>
      <c r="I18" s="19">
        <v>1.133947333969229</v>
      </c>
      <c r="J18" s="19">
        <v>1.323237842151304</v>
      </c>
      <c r="K18" s="19">
        <v>1.124920940876183</v>
      </c>
      <c r="L18" s="19">
        <v>1.206118346755234</v>
      </c>
      <c r="M18" s="19">
        <v>1.208079403547061</v>
      </c>
      <c r="N18" s="19">
        <v>1.118789494382293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1514946.02</v>
      </c>
      <c r="C20" s="24">
        <f t="shared" si="3"/>
        <v>1121714.9700000002</v>
      </c>
      <c r="D20" s="24">
        <f t="shared" si="3"/>
        <v>993362.3800000001</v>
      </c>
      <c r="E20" s="24">
        <f t="shared" si="3"/>
        <v>294128.2299999999</v>
      </c>
      <c r="F20" s="24">
        <f t="shared" si="3"/>
        <v>813527.0600000002</v>
      </c>
      <c r="G20" s="24">
        <f t="shared" si="3"/>
        <v>1473073.7799999998</v>
      </c>
      <c r="H20" s="24">
        <f t="shared" si="3"/>
        <v>257343.32</v>
      </c>
      <c r="I20" s="24">
        <f t="shared" si="3"/>
        <v>1136903.9000000001</v>
      </c>
      <c r="J20" s="24">
        <f t="shared" si="3"/>
        <v>963302.2200000001</v>
      </c>
      <c r="K20" s="24">
        <f t="shared" si="3"/>
        <v>1289695.3900000001</v>
      </c>
      <c r="L20" s="24">
        <f t="shared" si="3"/>
        <v>1182143.3599999996</v>
      </c>
      <c r="M20" s="24">
        <f t="shared" si="3"/>
        <v>657145.53</v>
      </c>
      <c r="N20" s="24">
        <f t="shared" si="3"/>
        <v>343451.8400000001</v>
      </c>
      <c r="O20" s="24">
        <f>O21+O22+O23+O24+O25+O26+O27+O28+O29</f>
        <v>12040738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1167010.52</v>
      </c>
      <c r="C21" s="28">
        <f t="shared" si="4"/>
        <v>857418.78</v>
      </c>
      <c r="D21" s="28">
        <f t="shared" si="4"/>
        <v>722253.37</v>
      </c>
      <c r="E21" s="28">
        <f t="shared" si="4"/>
        <v>317993.02</v>
      </c>
      <c r="F21" s="28">
        <f t="shared" si="4"/>
        <v>268686.4</v>
      </c>
      <c r="G21" s="28">
        <f t="shared" si="4"/>
        <v>971293.44</v>
      </c>
      <c r="H21" s="28">
        <f t="shared" si="4"/>
        <v>146520.38</v>
      </c>
      <c r="I21" s="28">
        <f t="shared" si="4"/>
        <v>920407.4</v>
      </c>
      <c r="J21" s="28">
        <f t="shared" si="4"/>
        <v>680181.56</v>
      </c>
      <c r="K21" s="28">
        <f t="shared" si="4"/>
        <v>1053228.77</v>
      </c>
      <c r="L21" s="28">
        <f t="shared" si="4"/>
        <v>896796.84</v>
      </c>
      <c r="M21" s="28">
        <f t="shared" si="4"/>
        <v>496034.85</v>
      </c>
      <c r="N21" s="28">
        <f t="shared" si="4"/>
        <v>282985.96</v>
      </c>
      <c r="O21" s="28">
        <f aca="true" t="shared" si="5" ref="O21:O29">SUM(B21:N21)</f>
        <v>8780811.29</v>
      </c>
    </row>
    <row r="22" spans="1:23" ht="18.75" customHeight="1">
      <c r="A22" s="26" t="s">
        <v>33</v>
      </c>
      <c r="B22" s="28">
        <f>IF(B18&lt;&gt;0,ROUND((B18-1)*B21,2),0)</f>
        <v>215544.83</v>
      </c>
      <c r="C22" s="28">
        <f aca="true" t="shared" si="6" ref="C22:N22">IF(C18&lt;&gt;0,ROUND((C18-1)*C21,2),0)</f>
        <v>188832.15</v>
      </c>
      <c r="D22" s="28">
        <f t="shared" si="6"/>
        <v>205028.65</v>
      </c>
      <c r="E22" s="28">
        <f t="shared" si="6"/>
        <v>-46676.41</v>
      </c>
      <c r="F22" s="28">
        <f t="shared" si="6"/>
        <v>488247.9</v>
      </c>
      <c r="G22" s="28">
        <f t="shared" si="6"/>
        <v>395886.96</v>
      </c>
      <c r="H22" s="28">
        <f t="shared" si="6"/>
        <v>95923.41</v>
      </c>
      <c r="I22" s="28">
        <f t="shared" si="6"/>
        <v>123286.12</v>
      </c>
      <c r="J22" s="28">
        <f t="shared" si="6"/>
        <v>219860.42</v>
      </c>
      <c r="K22" s="28">
        <f t="shared" si="6"/>
        <v>131570.33</v>
      </c>
      <c r="L22" s="28">
        <f t="shared" si="6"/>
        <v>184846.28</v>
      </c>
      <c r="M22" s="28">
        <f t="shared" si="6"/>
        <v>103214.64</v>
      </c>
      <c r="N22" s="28">
        <f t="shared" si="6"/>
        <v>33615.76</v>
      </c>
      <c r="O22" s="28">
        <f t="shared" si="5"/>
        <v>2339181.0399999996</v>
      </c>
      <c r="W22" s="51"/>
    </row>
    <row r="23" spans="1:15" ht="18.75" customHeight="1">
      <c r="A23" s="26" t="s">
        <v>34</v>
      </c>
      <c r="B23" s="28">
        <v>67216.98</v>
      </c>
      <c r="C23" s="28">
        <v>46518.83</v>
      </c>
      <c r="D23" s="28">
        <v>33156.86</v>
      </c>
      <c r="E23" s="28">
        <v>11924.6</v>
      </c>
      <c r="F23" s="28">
        <v>34037.67</v>
      </c>
      <c r="G23" s="28">
        <v>60498.29</v>
      </c>
      <c r="H23" s="28">
        <v>6522.43</v>
      </c>
      <c r="I23" s="28">
        <v>47186.86</v>
      </c>
      <c r="J23" s="28">
        <v>39215.66</v>
      </c>
      <c r="K23" s="28">
        <v>60605.6</v>
      </c>
      <c r="L23" s="28">
        <v>56512.95</v>
      </c>
      <c r="M23" s="28">
        <v>26298.94</v>
      </c>
      <c r="N23" s="28">
        <v>16124.13</v>
      </c>
      <c r="O23" s="28">
        <f t="shared" si="5"/>
        <v>505819.80000000005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1094.19</v>
      </c>
      <c r="C26" s="28">
        <v>825.85</v>
      </c>
      <c r="D26" s="28">
        <v>724.25</v>
      </c>
      <c r="E26" s="28">
        <v>213.63</v>
      </c>
      <c r="F26" s="28">
        <v>591.38</v>
      </c>
      <c r="G26" s="28">
        <v>1075.95</v>
      </c>
      <c r="H26" s="28">
        <v>187.58</v>
      </c>
      <c r="I26" s="28">
        <v>823.25</v>
      </c>
      <c r="J26" s="28">
        <v>703.41</v>
      </c>
      <c r="K26" s="28">
        <v>940.48</v>
      </c>
      <c r="L26" s="28">
        <v>859.72</v>
      </c>
      <c r="M26" s="28">
        <v>471.54</v>
      </c>
      <c r="N26" s="28">
        <v>250.11</v>
      </c>
      <c r="O26" s="28">
        <f t="shared" si="5"/>
        <v>8761.34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710.77</v>
      </c>
      <c r="D27" s="28">
        <v>623.39</v>
      </c>
      <c r="E27" s="28">
        <v>190.42</v>
      </c>
      <c r="F27" s="28">
        <v>627.34</v>
      </c>
      <c r="G27" s="28">
        <v>845.16</v>
      </c>
      <c r="H27" s="28">
        <v>156.5</v>
      </c>
      <c r="I27" s="28">
        <v>661.25</v>
      </c>
      <c r="J27" s="28">
        <v>632.52</v>
      </c>
      <c r="K27" s="28">
        <v>812.48</v>
      </c>
      <c r="L27" s="28">
        <v>721.25</v>
      </c>
      <c r="M27" s="28">
        <v>408.2</v>
      </c>
      <c r="N27" s="28">
        <v>213.89</v>
      </c>
      <c r="O27" s="28">
        <f t="shared" si="5"/>
        <v>7557.84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-61999.579999999994</v>
      </c>
      <c r="C31" s="28">
        <f aca="true" t="shared" si="7" ref="C31:O31">+C32+C34+C47+C48+C49+C54-C55</f>
        <v>-61743.86</v>
      </c>
      <c r="D31" s="28">
        <f t="shared" si="7"/>
        <v>-39473.68</v>
      </c>
      <c r="E31" s="28">
        <f t="shared" si="7"/>
        <v>-10212.3</v>
      </c>
      <c r="F31" s="28">
        <f t="shared" si="7"/>
        <v>-13676.86</v>
      </c>
      <c r="G31" s="28">
        <f t="shared" si="7"/>
        <v>-52517.37</v>
      </c>
      <c r="H31" s="28">
        <f t="shared" si="7"/>
        <v>-9583.439999999999</v>
      </c>
      <c r="I31" s="28">
        <f t="shared" si="7"/>
        <v>-72922.97</v>
      </c>
      <c r="J31" s="28">
        <f t="shared" si="7"/>
        <v>-46573.78</v>
      </c>
      <c r="K31" s="28">
        <f t="shared" si="7"/>
        <v>-41160.07</v>
      </c>
      <c r="L31" s="28">
        <f t="shared" si="7"/>
        <v>-32746.980000000003</v>
      </c>
      <c r="M31" s="28">
        <f t="shared" si="7"/>
        <v>-26219.28</v>
      </c>
      <c r="N31" s="28">
        <f t="shared" si="7"/>
        <v>-18533.100000000002</v>
      </c>
      <c r="O31" s="28">
        <f t="shared" si="7"/>
        <v>-487363.27</v>
      </c>
    </row>
    <row r="32" spans="1:15" ht="18.75" customHeight="1">
      <c r="A32" s="26" t="s">
        <v>38</v>
      </c>
      <c r="B32" s="29">
        <f>+B33</f>
        <v>-55915.2</v>
      </c>
      <c r="C32" s="29">
        <f>+C33</f>
        <v>-57151.6</v>
      </c>
      <c r="D32" s="29">
        <f aca="true" t="shared" si="8" ref="D32:O32">+D33</f>
        <v>-35446.4</v>
      </c>
      <c r="E32" s="29">
        <f t="shared" si="8"/>
        <v>-9024.4</v>
      </c>
      <c r="F32" s="29">
        <f t="shared" si="8"/>
        <v>-10388.4</v>
      </c>
      <c r="G32" s="29">
        <f t="shared" si="8"/>
        <v>-46534.4</v>
      </c>
      <c r="H32" s="29">
        <f t="shared" si="8"/>
        <v>-8540.4</v>
      </c>
      <c r="I32" s="29">
        <f t="shared" si="8"/>
        <v>-68345.2</v>
      </c>
      <c r="J32" s="29">
        <f t="shared" si="8"/>
        <v>-42662.4</v>
      </c>
      <c r="K32" s="29">
        <f t="shared" si="8"/>
        <v>-35930.4</v>
      </c>
      <c r="L32" s="29">
        <f t="shared" si="8"/>
        <v>-27966.4</v>
      </c>
      <c r="M32" s="29">
        <f t="shared" si="8"/>
        <v>-23597.2</v>
      </c>
      <c r="N32" s="29">
        <f t="shared" si="8"/>
        <v>-17142.4</v>
      </c>
      <c r="O32" s="29">
        <f t="shared" si="8"/>
        <v>-438644.80000000005</v>
      </c>
    </row>
    <row r="33" spans="1:26" ht="18.75" customHeight="1">
      <c r="A33" s="27" t="s">
        <v>39</v>
      </c>
      <c r="B33" s="16">
        <f>ROUND((-B9)*$G$3,2)</f>
        <v>-55915.2</v>
      </c>
      <c r="C33" s="16">
        <f aca="true" t="shared" si="9" ref="C33:N33">ROUND((-C9)*$G$3,2)</f>
        <v>-57151.6</v>
      </c>
      <c r="D33" s="16">
        <f t="shared" si="9"/>
        <v>-35446.4</v>
      </c>
      <c r="E33" s="16">
        <f t="shared" si="9"/>
        <v>-9024.4</v>
      </c>
      <c r="F33" s="16">
        <f t="shared" si="9"/>
        <v>-10388.4</v>
      </c>
      <c r="G33" s="16">
        <f t="shared" si="9"/>
        <v>-46534.4</v>
      </c>
      <c r="H33" s="16">
        <f t="shared" si="9"/>
        <v>-8540.4</v>
      </c>
      <c r="I33" s="16">
        <f t="shared" si="9"/>
        <v>-68345.2</v>
      </c>
      <c r="J33" s="16">
        <f t="shared" si="9"/>
        <v>-42662.4</v>
      </c>
      <c r="K33" s="16">
        <f t="shared" si="9"/>
        <v>-35930.4</v>
      </c>
      <c r="L33" s="16">
        <f t="shared" si="9"/>
        <v>-27966.4</v>
      </c>
      <c r="M33" s="16">
        <f t="shared" si="9"/>
        <v>-23597.2</v>
      </c>
      <c r="N33" s="16">
        <f t="shared" si="9"/>
        <v>-17142.4</v>
      </c>
      <c r="O33" s="30">
        <f aca="true" t="shared" si="10" ref="O33:O55">SUM(B33:N33)</f>
        <v>-438644.80000000005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-6084.38</v>
      </c>
      <c r="C34" s="29">
        <f aca="true" t="shared" si="11" ref="C34:O34">SUM(C35:C45)</f>
        <v>-4592.26</v>
      </c>
      <c r="D34" s="29">
        <f t="shared" si="11"/>
        <v>-4027.28</v>
      </c>
      <c r="E34" s="29">
        <f t="shared" si="11"/>
        <v>-1187.9</v>
      </c>
      <c r="F34" s="29">
        <f t="shared" si="11"/>
        <v>-3288.46</v>
      </c>
      <c r="G34" s="29">
        <f t="shared" si="11"/>
        <v>-5982.97</v>
      </c>
      <c r="H34" s="29">
        <f t="shared" si="11"/>
        <v>-1043.04</v>
      </c>
      <c r="I34" s="29">
        <f t="shared" si="11"/>
        <v>-4577.77</v>
      </c>
      <c r="J34" s="29">
        <f t="shared" si="11"/>
        <v>-3911.38</v>
      </c>
      <c r="K34" s="29">
        <f t="shared" si="11"/>
        <v>-5229.67</v>
      </c>
      <c r="L34" s="29">
        <f t="shared" si="11"/>
        <v>-4780.58</v>
      </c>
      <c r="M34" s="29">
        <f t="shared" si="11"/>
        <v>-2622.08</v>
      </c>
      <c r="N34" s="29">
        <f t="shared" si="11"/>
        <v>-1390.7</v>
      </c>
      <c r="O34" s="29">
        <f t="shared" si="11"/>
        <v>-48718.47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-6084.38</v>
      </c>
      <c r="C43" s="31">
        <v>-4592.26</v>
      </c>
      <c r="D43" s="31">
        <v>-4027.28</v>
      </c>
      <c r="E43" s="31">
        <v>-1187.9</v>
      </c>
      <c r="F43" s="31">
        <v>-3288.46</v>
      </c>
      <c r="G43" s="31">
        <v>-5982.97</v>
      </c>
      <c r="H43" s="31">
        <v>-1043.04</v>
      </c>
      <c r="I43" s="31">
        <v>-4577.77</v>
      </c>
      <c r="J43" s="31">
        <v>-3911.38</v>
      </c>
      <c r="K43" s="31">
        <v>-5229.67</v>
      </c>
      <c r="L43" s="31">
        <v>-4780.58</v>
      </c>
      <c r="M43" s="31">
        <v>-2622.08</v>
      </c>
      <c r="N43" s="31">
        <v>-1390.7</v>
      </c>
      <c r="O43" s="31">
        <f>SUM(B43:N43)</f>
        <v>-48718.47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1452946.44</v>
      </c>
      <c r="C53" s="34">
        <f aca="true" t="shared" si="13" ref="C53:N53">+C20+C31</f>
        <v>1059971.11</v>
      </c>
      <c r="D53" s="34">
        <f t="shared" si="13"/>
        <v>953888.7000000001</v>
      </c>
      <c r="E53" s="34">
        <f t="shared" si="13"/>
        <v>283915.92999999993</v>
      </c>
      <c r="F53" s="34">
        <f t="shared" si="13"/>
        <v>799850.2000000002</v>
      </c>
      <c r="G53" s="34">
        <f t="shared" si="13"/>
        <v>1420556.4099999997</v>
      </c>
      <c r="H53" s="34">
        <f t="shared" si="13"/>
        <v>247759.88</v>
      </c>
      <c r="I53" s="34">
        <f t="shared" si="13"/>
        <v>1063980.9300000002</v>
      </c>
      <c r="J53" s="34">
        <f t="shared" si="13"/>
        <v>916728.4400000001</v>
      </c>
      <c r="K53" s="34">
        <f t="shared" si="13"/>
        <v>1248535.32</v>
      </c>
      <c r="L53" s="34">
        <f t="shared" si="13"/>
        <v>1149396.3799999997</v>
      </c>
      <c r="M53" s="34">
        <f t="shared" si="13"/>
        <v>630926.25</v>
      </c>
      <c r="N53" s="34">
        <f t="shared" si="13"/>
        <v>324918.7400000001</v>
      </c>
      <c r="O53" s="34">
        <f>SUM(B53:N53)</f>
        <v>11553374.729999999</v>
      </c>
      <c r="P53"/>
      <c r="Q53" s="41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1452946.4300000002</v>
      </c>
      <c r="C59" s="42">
        <f t="shared" si="14"/>
        <v>1059971.1</v>
      </c>
      <c r="D59" s="42">
        <f t="shared" si="14"/>
        <v>953888.71</v>
      </c>
      <c r="E59" s="42">
        <f t="shared" si="14"/>
        <v>283915.93</v>
      </c>
      <c r="F59" s="42">
        <f t="shared" si="14"/>
        <v>799850.21</v>
      </c>
      <c r="G59" s="42">
        <f t="shared" si="14"/>
        <v>1420556.41</v>
      </c>
      <c r="H59" s="42">
        <f t="shared" si="14"/>
        <v>247759.88</v>
      </c>
      <c r="I59" s="42">
        <f t="shared" si="14"/>
        <v>1063980.92</v>
      </c>
      <c r="J59" s="42">
        <f t="shared" si="14"/>
        <v>916728.43</v>
      </c>
      <c r="K59" s="42">
        <f t="shared" si="14"/>
        <v>1248535.32</v>
      </c>
      <c r="L59" s="42">
        <f t="shared" si="14"/>
        <v>1149396.38</v>
      </c>
      <c r="M59" s="42">
        <f t="shared" si="14"/>
        <v>630926.24</v>
      </c>
      <c r="N59" s="42">
        <f t="shared" si="14"/>
        <v>324918.74</v>
      </c>
      <c r="O59" s="34">
        <f t="shared" si="14"/>
        <v>11553374.7</v>
      </c>
      <c r="Q59"/>
    </row>
    <row r="60" spans="1:18" ht="18.75" customHeight="1">
      <c r="A60" s="26" t="s">
        <v>54</v>
      </c>
      <c r="B60" s="42">
        <v>1188138.53</v>
      </c>
      <c r="C60" s="42">
        <v>759428.75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1947567.28</v>
      </c>
      <c r="P60"/>
      <c r="Q60"/>
      <c r="R60" s="41"/>
    </row>
    <row r="61" spans="1:16" ht="18.75" customHeight="1">
      <c r="A61" s="26" t="s">
        <v>55</v>
      </c>
      <c r="B61" s="42">
        <v>264807.9</v>
      </c>
      <c r="C61" s="42">
        <v>300542.35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565350.25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953888.71</v>
      </c>
      <c r="E62" s="43">
        <v>0</v>
      </c>
      <c r="F62" s="43">
        <v>0</v>
      </c>
      <c r="G62" s="43">
        <v>0</v>
      </c>
      <c r="H62" s="42">
        <v>247759.88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1201648.5899999999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283915.93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283915.93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799850.21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799850.21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1420556.41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1420556.41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1063980.92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1063980.92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916728.43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916728.43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1248535.32</v>
      </c>
      <c r="L68" s="29">
        <v>1149396.38</v>
      </c>
      <c r="M68" s="43">
        <v>0</v>
      </c>
      <c r="N68" s="43">
        <v>0</v>
      </c>
      <c r="O68" s="34">
        <f t="shared" si="15"/>
        <v>2397931.7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630926.24</v>
      </c>
      <c r="N69" s="43">
        <v>0</v>
      </c>
      <c r="O69" s="34">
        <f t="shared" si="15"/>
        <v>630926.24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324918.74</v>
      </c>
      <c r="O70" s="46">
        <f t="shared" si="15"/>
        <v>324918.74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spans="2:14" ht="13.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3.5">
      <c r="N75" s="53"/>
    </row>
    <row r="76" ht="13.5">
      <c r="N76" s="53"/>
    </row>
    <row r="77" ht="14.2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spans="3:14" ht="13.5">
      <c r="C96" s="52"/>
      <c r="D96" s="52"/>
      <c r="E96" s="52"/>
      <c r="N96" s="53"/>
    </row>
    <row r="97" spans="3:14" ht="13.5">
      <c r="C97" s="52"/>
      <c r="E97" s="52"/>
      <c r="N97" s="53"/>
    </row>
    <row r="98" ht="13.5"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2023-03-07T18:30:05Z</dcterms:modified>
  <cp:category/>
  <cp:version/>
  <cp:contentType/>
  <cp:contentStatus/>
</cp:coreProperties>
</file>