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20" sheetId="1" r:id="rId1"/>
  </sheets>
  <definedNames>
    <definedName name="_xlnm.Print_Area" localSheetId="0">'20'!$A$1:$K$73</definedName>
    <definedName name="_xlnm.Print_Titles" localSheetId="0">'20'!$4:$6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<sst xmlns="http://schemas.openxmlformats.org/spreadsheetml/2006/main" count="83" uniqueCount="82">
  <si>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</si>
  <si>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</si>
  <si>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</si>
  <si>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</si>
  <si>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</si>
  <si>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</si>
  <si>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</si>
  <si>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</si>
  <si>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</si>
  <si>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</si>
  <si>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</si>
  <si>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</si>
  <si>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</si>
  <si>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</si>
  <si>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</si>
  <si>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</si>
  <si>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</si>
  <si>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</si>
  <si>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</si>
  <si>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</si>
  <si>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</si>
  <si>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</si>
  <si>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</si>
  <si>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</si>
  <si>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</si>
  <si>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</si>
  <si>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</si>
  <si>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</si>
  <si>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</si>
  <si>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</si>
  <si>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</si>
  <si>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</si>
  <si>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</si>
  <si>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</si>
  <si>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</si>
  <si>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</si>
  <si>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</si>
  <si>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</si>
  <si>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</si>
  <si>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</si>
  <si>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</si>
  <si>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</si>
  <si>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</si>
  <si>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</si>
  <si>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</si>
  <si>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</si>
  <si>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</si>
  <si>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</si>
  <si>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</si>
  <si>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</si>
  <si>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</si>
  <si>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</si>
  <si>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</si>
  <si>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</si>
  <si>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</si>
  <si>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</si>
  <si>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</si>
  <si>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</si>
  <si>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</si>
  <si>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</si>
  <si>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</si>
  <si>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</si>
  <si>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</si>
  <si>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</si>
  <si>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</si>
  <si>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</si>
  <si>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</si>
  <si>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</si>
  <si>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</si>
  <si>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</si>
  <si>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</si>
  <si>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</si>
  <si>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</si>
  <si>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</si>
  <si>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</si>
  <si>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</si>
  <si>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</si>
  <si>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</si>
  <si>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</si>
  <si>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20/03/23 - VENCIMENTO 27/03/23</t>
  </si>
  <si>
    <t>5.3. Revisão de Remuneração pelo Transporte Coletivo ¹</t>
  </si>
  <si>
    <t>¹ Revisões de fevereiro: fator de transição, ar condicionado e passageiros (113.784).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</si>
</sst>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4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6" sqref="A76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46</v>
      </c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3" t="s">
        <v>44</v>
      </c>
    </row>
    <row r="5" spans="1:11" ht="43.5" customHeight="1">
      <c r="A5" s="63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3"/>
    </row>
    <row r="6" spans="1:11" ht="18.75" customHeight="1">
      <c r="A6" s="63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3"/>
    </row>
    <row r="7" spans="1:14" ht="16.5" customHeight="1">
      <c r="A7" s="13" t="s">
        <v>32</v>
      </c>
      <c r="B7" s="46">
        <f>+B8+B11</f>
        <v>330503</v>
      </c>
      <c r="C7" s="46">
        <f aca="true" t="shared" si="0" ref="C7:J7">+C8+C11</f>
        <v>273018</v>
      </c>
      <c r="D7" s="46">
        <f t="shared" si="0"/>
        <v>319481</v>
      </c>
      <c r="E7" s="46">
        <f t="shared" si="0"/>
        <v>181224</v>
      </c>
      <c r="F7" s="46">
        <f t="shared" si="0"/>
        <v>235590</v>
      </c>
      <c r="G7" s="46">
        <f t="shared" si="0"/>
        <v>226180</v>
      </c>
      <c r="H7" s="46">
        <f t="shared" si="0"/>
        <v>254156</v>
      </c>
      <c r="I7" s="46">
        <f t="shared" si="0"/>
        <v>367210</v>
      </c>
      <c r="J7" s="46">
        <f t="shared" si="0"/>
        <v>117075</v>
      </c>
      <c r="K7" s="38">
        <f aca="true" t="shared" si="1" ref="K7:K13">SUM(B7:J7)</f>
        <v>2304437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18113</v>
      </c>
      <c r="C8" s="44">
        <f t="shared" si="2"/>
        <v>18725</v>
      </c>
      <c r="D8" s="44">
        <f t="shared" si="2"/>
        <v>17088</v>
      </c>
      <c r="E8" s="44">
        <f t="shared" si="2"/>
        <v>11834</v>
      </c>
      <c r="F8" s="44">
        <f t="shared" si="2"/>
        <v>13277</v>
      </c>
      <c r="G8" s="44">
        <f t="shared" si="2"/>
        <v>7056</v>
      </c>
      <c r="H8" s="44">
        <f t="shared" si="2"/>
        <v>6089</v>
      </c>
      <c r="I8" s="44">
        <f t="shared" si="2"/>
        <v>18788</v>
      </c>
      <c r="J8" s="44">
        <f t="shared" si="2"/>
        <v>3902</v>
      </c>
      <c r="K8" s="38">
        <f t="shared" si="1"/>
        <v>114872</v>
      </c>
      <c r="L8"/>
      <c r="M8"/>
      <c r="N8"/>
    </row>
    <row r="9" spans="1:14" ht="16.5" customHeight="1">
      <c r="A9" s="22" t="s">
        <v>31</v>
      </c>
      <c r="B9" s="44">
        <v>18059</v>
      </c>
      <c r="C9" s="44">
        <v>18721</v>
      </c>
      <c r="D9" s="44">
        <v>17083</v>
      </c>
      <c r="E9" s="44">
        <v>11654</v>
      </c>
      <c r="F9" s="44">
        <v>13268</v>
      </c>
      <c r="G9" s="44">
        <v>7056</v>
      </c>
      <c r="H9" s="44">
        <v>6089</v>
      </c>
      <c r="I9" s="44">
        <v>18737</v>
      </c>
      <c r="J9" s="44">
        <v>3902</v>
      </c>
      <c r="K9" s="38">
        <f t="shared" si="1"/>
        <v>114569</v>
      </c>
      <c r="L9"/>
      <c r="M9"/>
      <c r="N9"/>
    </row>
    <row r="10" spans="1:14" ht="16.5" customHeight="1">
      <c r="A10" s="22" t="s">
        <v>30</v>
      </c>
      <c r="B10" s="44">
        <v>54</v>
      </c>
      <c r="C10" s="44">
        <v>4</v>
      </c>
      <c r="D10" s="44">
        <v>5</v>
      </c>
      <c r="E10" s="44">
        <v>180</v>
      </c>
      <c r="F10" s="44">
        <v>9</v>
      </c>
      <c r="G10" s="44">
        <v>0</v>
      </c>
      <c r="H10" s="44">
        <v>0</v>
      </c>
      <c r="I10" s="44">
        <v>51</v>
      </c>
      <c r="J10" s="44">
        <v>0</v>
      </c>
      <c r="K10" s="38">
        <f t="shared" si="1"/>
        <v>303</v>
      </c>
      <c r="L10"/>
      <c r="M10"/>
      <c r="N10"/>
    </row>
    <row r="11" spans="1:14" ht="16.5" customHeight="1">
      <c r="A11" s="43" t="s">
        <v>66</v>
      </c>
      <c r="B11" s="42">
        <v>312390</v>
      </c>
      <c r="C11" s="42">
        <v>254293</v>
      </c>
      <c r="D11" s="42">
        <v>302393</v>
      </c>
      <c r="E11" s="42">
        <v>169390</v>
      </c>
      <c r="F11" s="42">
        <v>222313</v>
      </c>
      <c r="G11" s="42">
        <v>219124</v>
      </c>
      <c r="H11" s="42">
        <v>248067</v>
      </c>
      <c r="I11" s="42">
        <v>348422</v>
      </c>
      <c r="J11" s="42">
        <v>113173</v>
      </c>
      <c r="K11" s="38">
        <f t="shared" si="1"/>
        <v>2189565</v>
      </c>
      <c r="L11" s="59"/>
      <c r="M11" s="59"/>
      <c r="N11" s="59"/>
    </row>
    <row r="12" spans="1:14" ht="16.5" customHeight="1">
      <c r="A12" s="22" t="s">
        <v>78</v>
      </c>
      <c r="B12" s="42">
        <v>19460</v>
      </c>
      <c r="C12" s="42">
        <v>18155</v>
      </c>
      <c r="D12" s="42">
        <v>22035</v>
      </c>
      <c r="E12" s="42">
        <v>15132</v>
      </c>
      <c r="F12" s="42">
        <v>12487</v>
      </c>
      <c r="G12" s="42">
        <v>11652</v>
      </c>
      <c r="H12" s="42">
        <v>11158</v>
      </c>
      <c r="I12" s="42">
        <v>17755</v>
      </c>
      <c r="J12" s="42">
        <v>4809</v>
      </c>
      <c r="K12" s="38">
        <f t="shared" si="1"/>
        <v>132643</v>
      </c>
      <c r="L12" s="59"/>
      <c r="M12" s="59"/>
      <c r="N12" s="59"/>
    </row>
    <row r="13" spans="1:14" ht="16.5" customHeight="1">
      <c r="A13" s="22" t="s">
        <v>67</v>
      </c>
      <c r="B13" s="42">
        <f>+B11-B12</f>
        <v>292930</v>
      </c>
      <c r="C13" s="42">
        <f>+C11-C12</f>
        <v>236138</v>
      </c>
      <c r="D13" s="42">
        <f>+D11-D12</f>
        <v>280358</v>
      </c>
      <c r="E13" s="42">
        <f aca="true" t="shared" si="3" ref="E13:J13">+E11-E12</f>
        <v>154258</v>
      </c>
      <c r="F13" s="42">
        <f t="shared" si="3"/>
        <v>209826</v>
      </c>
      <c r="G13" s="42">
        <f t="shared" si="3"/>
        <v>207472</v>
      </c>
      <c r="H13" s="42">
        <f t="shared" si="3"/>
        <v>236909</v>
      </c>
      <c r="I13" s="42">
        <f t="shared" si="3"/>
        <v>330667</v>
      </c>
      <c r="J13" s="42">
        <f t="shared" si="3"/>
        <v>108364</v>
      </c>
      <c r="K13" s="38">
        <f t="shared" si="1"/>
        <v>2056922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68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1.146972997854171</v>
      </c>
      <c r="C18" s="39">
        <v>1.195239593690418</v>
      </c>
      <c r="D18" s="39">
        <v>1.127192893541535</v>
      </c>
      <c r="E18" s="39">
        <v>1.429887997609465</v>
      </c>
      <c r="F18" s="39">
        <v>1.034611202227148</v>
      </c>
      <c r="G18" s="39">
        <v>1.154839854297264</v>
      </c>
      <c r="H18" s="39">
        <v>1.1719196295765</v>
      </c>
      <c r="I18" s="39">
        <v>1.125851020623796</v>
      </c>
      <c r="J18" s="39">
        <v>1.102533885236696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70</v>
      </c>
      <c r="B20" s="36">
        <f>SUM(B21:B28)</f>
        <v>1762941.6400000001</v>
      </c>
      <c r="C20" s="36">
        <f aca="true" t="shared" si="4" ref="C20:J20">SUM(C21:C28)</f>
        <v>1666073.65</v>
      </c>
      <c r="D20" s="36">
        <f t="shared" si="4"/>
        <v>2039424.27</v>
      </c>
      <c r="E20" s="36">
        <f t="shared" si="4"/>
        <v>1277119.97</v>
      </c>
      <c r="F20" s="36">
        <f t="shared" si="4"/>
        <v>1269977.8499999999</v>
      </c>
      <c r="G20" s="36">
        <f t="shared" si="4"/>
        <v>1372312.9</v>
      </c>
      <c r="H20" s="36">
        <f t="shared" si="4"/>
        <v>1251750.93</v>
      </c>
      <c r="I20" s="36">
        <f t="shared" si="4"/>
        <v>1769672.11</v>
      </c>
      <c r="J20" s="36">
        <f t="shared" si="4"/>
        <v>620238.3</v>
      </c>
      <c r="K20" s="36">
        <f aca="true" t="shared" si="5" ref="K20:K28">SUM(B20:J20)</f>
        <v>13029511.62</v>
      </c>
      <c r="L20"/>
      <c r="M20"/>
      <c r="N20"/>
    </row>
    <row r="21" spans="1:14" ht="16.5" customHeight="1">
      <c r="A21" s="35" t="s">
        <v>27</v>
      </c>
      <c r="B21" s="58">
        <f>ROUND((B15+B16)*B7,2)</f>
        <v>1484322.02</v>
      </c>
      <c r="C21" s="58">
        <f>ROUND((C15+C16)*C7,2)</f>
        <v>1347043.51</v>
      </c>
      <c r="D21" s="58">
        <f aca="true" t="shared" si="6" ref="D21:J21">ROUND((D15+D16)*D7,2)</f>
        <v>1747401.33</v>
      </c>
      <c r="E21" s="58">
        <f t="shared" si="6"/>
        <v>861792.61</v>
      </c>
      <c r="F21" s="58">
        <f t="shared" si="6"/>
        <v>1185583.12</v>
      </c>
      <c r="G21" s="58">
        <f t="shared" si="6"/>
        <v>1149763.41</v>
      </c>
      <c r="H21" s="58">
        <f t="shared" si="6"/>
        <v>1028696.41</v>
      </c>
      <c r="I21" s="58">
        <f t="shared" si="6"/>
        <v>1501338.09</v>
      </c>
      <c r="J21" s="58">
        <f t="shared" si="6"/>
        <v>541612.37</v>
      </c>
      <c r="K21" s="30">
        <f t="shared" si="5"/>
        <v>10847552.87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218155.26</v>
      </c>
      <c r="C22" s="30">
        <f t="shared" si="7"/>
        <v>262996.23</v>
      </c>
      <c r="D22" s="30">
        <f t="shared" si="7"/>
        <v>222257.03</v>
      </c>
      <c r="E22" s="30">
        <f t="shared" si="7"/>
        <v>370474.3</v>
      </c>
      <c r="F22" s="30">
        <f t="shared" si="7"/>
        <v>41034.46</v>
      </c>
      <c r="G22" s="30">
        <f t="shared" si="7"/>
        <v>178029.2</v>
      </c>
      <c r="H22" s="30">
        <f t="shared" si="7"/>
        <v>176853.11</v>
      </c>
      <c r="I22" s="30">
        <f t="shared" si="7"/>
        <v>188944.93</v>
      </c>
      <c r="J22" s="30">
        <f t="shared" si="7"/>
        <v>55533.62</v>
      </c>
      <c r="K22" s="30">
        <f t="shared" si="5"/>
        <v>1714278.14</v>
      </c>
      <c r="L22"/>
      <c r="M22"/>
      <c r="N22"/>
    </row>
    <row r="23" spans="1:14" ht="16.5" customHeight="1">
      <c r="A23" s="18" t="s">
        <v>25</v>
      </c>
      <c r="B23" s="30">
        <v>56195.87</v>
      </c>
      <c r="C23" s="30">
        <v>50230.64</v>
      </c>
      <c r="D23" s="30">
        <v>61725.06</v>
      </c>
      <c r="E23" s="30">
        <v>39677.51</v>
      </c>
      <c r="F23" s="30">
        <v>39865.65</v>
      </c>
      <c r="G23" s="30">
        <v>40862.77</v>
      </c>
      <c r="H23" s="30">
        <v>40901.46</v>
      </c>
      <c r="I23" s="30">
        <v>73341.7</v>
      </c>
      <c r="J23" s="30">
        <v>20464.46</v>
      </c>
      <c r="K23" s="30">
        <f t="shared" si="5"/>
        <v>423265.12000000005</v>
      </c>
      <c r="L23"/>
      <c r="M23"/>
      <c r="N23"/>
    </row>
    <row r="24" spans="1:14" ht="16.5" customHeight="1">
      <c r="A24" s="18" t="s">
        <v>24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69</v>
      </c>
      <c r="B26" s="30">
        <v>1339.08</v>
      </c>
      <c r="C26" s="30">
        <v>1263.53</v>
      </c>
      <c r="D26" s="30">
        <v>1547.49</v>
      </c>
      <c r="E26" s="30">
        <v>969.14</v>
      </c>
      <c r="F26" s="30">
        <v>963.93</v>
      </c>
      <c r="G26" s="30">
        <v>1042.08</v>
      </c>
      <c r="H26" s="30">
        <v>950.9</v>
      </c>
      <c r="I26" s="30">
        <v>1344.29</v>
      </c>
      <c r="J26" s="30">
        <v>471.54</v>
      </c>
      <c r="K26" s="30">
        <f t="shared" si="5"/>
        <v>9891.98</v>
      </c>
      <c r="L26" s="59"/>
      <c r="M26" s="59"/>
      <c r="N26" s="59"/>
    </row>
    <row r="27" spans="1:14" ht="16.5" customHeight="1">
      <c r="A27" s="18" t="s">
        <v>76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77</v>
      </c>
      <c r="B28" s="30">
        <v>859.89</v>
      </c>
      <c r="C28" s="30">
        <v>790.68</v>
      </c>
      <c r="D28" s="30">
        <v>961.94</v>
      </c>
      <c r="E28" s="30">
        <v>548</v>
      </c>
      <c r="F28" s="30">
        <v>574.94</v>
      </c>
      <c r="G28" s="30">
        <v>655.43</v>
      </c>
      <c r="H28" s="30">
        <v>662.04</v>
      </c>
      <c r="I28" s="30">
        <v>949.78</v>
      </c>
      <c r="J28" s="30">
        <v>313.72</v>
      </c>
      <c r="K28" s="30">
        <f t="shared" si="5"/>
        <v>6316.42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22</v>
      </c>
      <c r="B31" s="30">
        <f aca="true" t="shared" si="8" ref="B31:J31">+B32+B37+B49</f>
        <v>-88014.77000000002</v>
      </c>
      <c r="C31" s="30">
        <f t="shared" si="8"/>
        <v>-51234.97999999999</v>
      </c>
      <c r="D31" s="30">
        <f t="shared" si="8"/>
        <v>-54525.65999999996</v>
      </c>
      <c r="E31" s="30">
        <f t="shared" si="8"/>
        <v>-86431.77</v>
      </c>
      <c r="F31" s="30">
        <f t="shared" si="8"/>
        <v>-34387.33</v>
      </c>
      <c r="G31" s="30">
        <f t="shared" si="8"/>
        <v>-61935.759999999995</v>
      </c>
      <c r="H31" s="30">
        <f t="shared" si="8"/>
        <v>-10655.009999999998</v>
      </c>
      <c r="I31" s="30">
        <f t="shared" si="8"/>
        <v>-69033.40000000001</v>
      </c>
      <c r="J31" s="30">
        <f t="shared" si="8"/>
        <v>-18476.800000000003</v>
      </c>
      <c r="K31" s="30">
        <f aca="true" t="shared" si="9" ref="K31:K39">SUM(B31:J31)</f>
        <v>-474695.48000000004</v>
      </c>
      <c r="L31"/>
      <c r="M31"/>
      <c r="N31"/>
    </row>
    <row r="32" spans="1:14" ht="16.5" customHeight="1">
      <c r="A32" s="18" t="s">
        <v>21</v>
      </c>
      <c r="B32" s="30">
        <f aca="true" t="shared" si="10" ref="B32:J32">B33+B34+B35+B36</f>
        <v>-113215.58000000002</v>
      </c>
      <c r="C32" s="30">
        <f t="shared" si="10"/>
        <v>-87820.45999999999</v>
      </c>
      <c r="D32" s="30">
        <f t="shared" si="10"/>
        <v>-87059.25</v>
      </c>
      <c r="E32" s="30">
        <f t="shared" si="10"/>
        <v>-93059.28</v>
      </c>
      <c r="F32" s="30">
        <f t="shared" si="10"/>
        <v>-58379.2</v>
      </c>
      <c r="G32" s="30">
        <f t="shared" si="10"/>
        <v>-88165.12</v>
      </c>
      <c r="H32" s="30">
        <f t="shared" si="10"/>
        <v>-38057.06</v>
      </c>
      <c r="I32" s="30">
        <f t="shared" si="10"/>
        <v>-100023.23000000001</v>
      </c>
      <c r="J32" s="30">
        <f t="shared" si="10"/>
        <v>-22592.43</v>
      </c>
      <c r="K32" s="30">
        <f t="shared" si="9"/>
        <v>-688371.6100000002</v>
      </c>
      <c r="L32"/>
      <c r="M32"/>
      <c r="N32"/>
    </row>
    <row r="33" spans="1:14" s="23" customFormat="1" ht="16.5" customHeight="1">
      <c r="A33" s="29" t="s">
        <v>54</v>
      </c>
      <c r="B33" s="30">
        <f aca="true" t="shared" si="11" ref="B33:J33">-ROUND((B9)*$E$3,2)</f>
        <v>-79459.6</v>
      </c>
      <c r="C33" s="30">
        <f t="shared" si="11"/>
        <v>-82372.4</v>
      </c>
      <c r="D33" s="30">
        <f t="shared" si="11"/>
        <v>-75165.2</v>
      </c>
      <c r="E33" s="30">
        <f t="shared" si="11"/>
        <v>-51277.6</v>
      </c>
      <c r="F33" s="30">
        <f t="shared" si="11"/>
        <v>-58379.2</v>
      </c>
      <c r="G33" s="30">
        <f t="shared" si="11"/>
        <v>-31046.4</v>
      </c>
      <c r="H33" s="30">
        <f t="shared" si="11"/>
        <v>-26791.6</v>
      </c>
      <c r="I33" s="30">
        <f t="shared" si="11"/>
        <v>-82442.8</v>
      </c>
      <c r="J33" s="30">
        <f t="shared" si="11"/>
        <v>-17168.8</v>
      </c>
      <c r="K33" s="30">
        <f t="shared" si="9"/>
        <v>-504103.6</v>
      </c>
      <c r="L33" s="28"/>
      <c r="M33"/>
      <c r="N33"/>
    </row>
    <row r="34" spans="1:14" ht="16.5" customHeight="1">
      <c r="A34" s="25" t="s">
        <v>20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19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18</v>
      </c>
      <c r="B36" s="30">
        <v>-33755.98</v>
      </c>
      <c r="C36" s="30">
        <v>-5448.06</v>
      </c>
      <c r="D36" s="30">
        <v>-11894.05</v>
      </c>
      <c r="E36" s="30">
        <v>-41781.68</v>
      </c>
      <c r="F36" s="26">
        <v>0</v>
      </c>
      <c r="G36" s="30">
        <v>-57118.72</v>
      </c>
      <c r="H36" s="30">
        <v>-11265.46</v>
      </c>
      <c r="I36" s="30">
        <v>-17580.43</v>
      </c>
      <c r="J36" s="30">
        <v>-5423.63</v>
      </c>
      <c r="K36" s="30">
        <f t="shared" si="9"/>
        <v>-184268.00999999998</v>
      </c>
      <c r="L36"/>
      <c r="M36"/>
      <c r="N36"/>
    </row>
    <row r="37" spans="1:14" s="23" customFormat="1" ht="16.5" customHeight="1">
      <c r="A37" s="18" t="s">
        <v>17</v>
      </c>
      <c r="B37" s="27">
        <f aca="true" t="shared" si="12" ref="B37:J37">SUM(B38:B47)</f>
        <v>-7446.12</v>
      </c>
      <c r="C37" s="27">
        <f t="shared" si="12"/>
        <v>-7026.01</v>
      </c>
      <c r="D37" s="27">
        <f t="shared" si="12"/>
        <v>-30987.499999999953</v>
      </c>
      <c r="E37" s="27">
        <f t="shared" si="12"/>
        <v>-5389.02</v>
      </c>
      <c r="F37" s="27">
        <f t="shared" si="12"/>
        <v>-5360.05</v>
      </c>
      <c r="G37" s="27">
        <f t="shared" si="12"/>
        <v>-5794.64</v>
      </c>
      <c r="H37" s="27">
        <f t="shared" si="12"/>
        <v>-5287.61</v>
      </c>
      <c r="I37" s="27">
        <f t="shared" si="12"/>
        <v>-7475.09</v>
      </c>
      <c r="J37" s="27">
        <f t="shared" si="12"/>
        <v>-9101.68</v>
      </c>
      <c r="K37" s="30">
        <f t="shared" si="9"/>
        <v>-83867.71999999994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15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64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9</v>
      </c>
      <c r="B47" s="17">
        <v>-7446.12</v>
      </c>
      <c r="C47" s="17">
        <v>-7026.01</v>
      </c>
      <c r="D47" s="17">
        <v>-8605.05</v>
      </c>
      <c r="E47" s="17">
        <v>-5389.02</v>
      </c>
      <c r="F47" s="17">
        <v>-5360.05</v>
      </c>
      <c r="G47" s="17">
        <v>-5794.64</v>
      </c>
      <c r="H47" s="17">
        <v>-5287.61</v>
      </c>
      <c r="I47" s="17">
        <v>-7475.09</v>
      </c>
      <c r="J47" s="17">
        <v>-2622.08</v>
      </c>
      <c r="K47" s="30">
        <f t="shared" si="13"/>
        <v>-55005.67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80</v>
      </c>
      <c r="B49" s="17">
        <v>32646.93</v>
      </c>
      <c r="C49" s="17">
        <v>43611.49</v>
      </c>
      <c r="D49" s="17">
        <v>63521.09</v>
      </c>
      <c r="E49" s="17">
        <v>12016.53</v>
      </c>
      <c r="F49" s="17">
        <v>29351.92</v>
      </c>
      <c r="G49" s="17">
        <v>32024</v>
      </c>
      <c r="H49" s="17">
        <v>32689.66</v>
      </c>
      <c r="I49" s="17">
        <v>38464.92</v>
      </c>
      <c r="J49" s="17">
        <v>13217.31</v>
      </c>
      <c r="K49" s="30">
        <f t="shared" si="13"/>
        <v>297543.85000000003</v>
      </c>
      <c r="L49"/>
      <c r="M49"/>
      <c r="N49"/>
    </row>
    <row r="50" spans="1:14" ht="16.5" customHeight="1">
      <c r="A50" s="18" t="s">
        <v>71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72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73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1674926.87</v>
      </c>
      <c r="C54" s="27">
        <f t="shared" si="15"/>
        <v>1614838.67</v>
      </c>
      <c r="D54" s="27">
        <f t="shared" si="15"/>
        <v>1984898.61</v>
      </c>
      <c r="E54" s="27">
        <f t="shared" si="15"/>
        <v>1190688.2</v>
      </c>
      <c r="F54" s="27">
        <f t="shared" si="15"/>
        <v>1235590.5199999998</v>
      </c>
      <c r="G54" s="27">
        <f t="shared" si="15"/>
        <v>1310377.14</v>
      </c>
      <c r="H54" s="27">
        <f t="shared" si="15"/>
        <v>1241095.92</v>
      </c>
      <c r="I54" s="27">
        <f t="shared" si="15"/>
        <v>1700638.7100000002</v>
      </c>
      <c r="J54" s="27">
        <f t="shared" si="15"/>
        <v>601761.5</v>
      </c>
      <c r="K54" s="20">
        <f>SUM(B54:J54)</f>
        <v>12554816.14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1674926.87</v>
      </c>
      <c r="C60" s="10">
        <f t="shared" si="17"/>
        <v>1614838.667453917</v>
      </c>
      <c r="D60" s="10">
        <f t="shared" si="17"/>
        <v>1984898.6112684482</v>
      </c>
      <c r="E60" s="10">
        <f t="shared" si="17"/>
        <v>1190688.1994593781</v>
      </c>
      <c r="F60" s="10">
        <f t="shared" si="17"/>
        <v>1235590.5170912268</v>
      </c>
      <c r="G60" s="10">
        <f t="shared" si="17"/>
        <v>1310377.138768895</v>
      </c>
      <c r="H60" s="10">
        <f t="shared" si="17"/>
        <v>1241095.91567518</v>
      </c>
      <c r="I60" s="10">
        <f>SUM(I61:I73)</f>
        <v>1700638.71</v>
      </c>
      <c r="J60" s="10">
        <f t="shared" si="17"/>
        <v>601761.50056848</v>
      </c>
      <c r="K60" s="5">
        <f>SUM(K61:K73)</f>
        <v>12554816.130285524</v>
      </c>
      <c r="L60" s="9"/>
    </row>
    <row r="61" spans="1:12" ht="16.5" customHeight="1">
      <c r="A61" s="7" t="s">
        <v>55</v>
      </c>
      <c r="B61" s="8">
        <v>1464463.6500000001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1464463.6500000001</v>
      </c>
      <c r="L61"/>
    </row>
    <row r="62" spans="1:12" ht="16.5" customHeight="1">
      <c r="A62" s="7" t="s">
        <v>56</v>
      </c>
      <c r="B62" s="8">
        <v>210463.22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210463.22</v>
      </c>
      <c r="L62"/>
    </row>
    <row r="63" spans="1:12" ht="16.5" customHeight="1">
      <c r="A63" s="7" t="s">
        <v>4</v>
      </c>
      <c r="B63" s="6">
        <v>0</v>
      </c>
      <c r="C63" s="8">
        <v>1614838.667453917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1614838.667453917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1984898.6112684482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1984898.6112684482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1190688.1994593781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1190688.1994593781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1235590.5170912268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1235590.5170912268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1310377.138768895</v>
      </c>
      <c r="H67" s="6">
        <v>0</v>
      </c>
      <c r="I67" s="6">
        <v>0</v>
      </c>
      <c r="J67" s="6">
        <v>0</v>
      </c>
      <c r="K67" s="5">
        <f t="shared" si="18"/>
        <v>1310377.138768895</v>
      </c>
    </row>
    <row r="68" spans="1:11" ht="16.5" customHeight="1">
      <c r="A68" s="7" t="s">
        <v>48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1241095.91567518</v>
      </c>
      <c r="I68" s="6">
        <v>0</v>
      </c>
      <c r="J68" s="6">
        <v>0</v>
      </c>
      <c r="K68" s="5">
        <f t="shared" si="18"/>
        <v>1241095.91567518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617742.9400000001</v>
      </c>
      <c r="J70" s="6">
        <v>0</v>
      </c>
      <c r="K70" s="5">
        <f t="shared" si="18"/>
        <v>617742.9400000001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1082895.7699999998</v>
      </c>
      <c r="J71" s="6">
        <v>0</v>
      </c>
      <c r="K71" s="5">
        <f t="shared" si="18"/>
        <v>1082895.7699999998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601761.50056848</v>
      </c>
      <c r="K72" s="5">
        <f t="shared" si="18"/>
        <v>601761.50056848</v>
      </c>
    </row>
    <row r="73" spans="1:11" ht="18" customHeight="1">
      <c r="A73" s="4" t="s">
        <v>63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74</v>
      </c>
      <c r="B74"/>
      <c r="C74"/>
      <c r="D74"/>
      <c r="E74"/>
      <c r="F74"/>
      <c r="G74"/>
      <c r="H74"/>
      <c r="I74"/>
      <c r="J74"/>
    </row>
    <row r="75" ht="18" customHeight="1">
      <c r="A75" s="57" t="s">
        <v>81</v>
      </c>
    </row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2023-04-24T18:16:32Z</dcterms:modified>
  <cp:category/>
  <cp:version/>
  <cp:contentType/>
  <cp:contentStatus/>
</cp:coreProperties>
</file>