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<sst xmlns="http://schemas.openxmlformats.org/spreadsheetml/2006/main" count="86" uniqueCount="85">
  <si>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</si>
  <si>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</si>
  <si>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</si>
  <si>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</si>
  <si>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</si>
  <si>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</si>
  <si>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</si>
  <si>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</si>
  <si>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</si>
  <si>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</si>
  <si>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</si>
  <si>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</si>
  <si>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</si>
  <si>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</si>
  <si>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</si>
  <si>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</si>
  <si>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</si>
  <si>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</si>
  <si>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</si>
  <si>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</si>
  <si>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</si>
  <si>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</si>
  <si>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</si>
  <si>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</si>
  <si>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</si>
  <si>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</si>
  <si>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</si>
  <si>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</si>
  <si>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</si>
  <si>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</si>
  <si>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</si>
  <si>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</si>
  <si>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</si>
  <si>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</si>
  <si>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</si>
  <si>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</si>
  <si>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</si>
  <si>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</si>
  <si>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</si>
  <si>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</si>
  <si>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</si>
  <si>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</si>
  <si>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</si>
  <si>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</si>
  <si>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</si>
  <si>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</si>
  <si>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</si>
  <si>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</si>
  <si>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</si>
  <si>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</si>
  <si>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</si>
  <si>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</si>
  <si>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</si>
  <si>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</si>
  <si>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</si>
  <si>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</si>
  <si>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</si>
  <si>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</si>
  <si>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</si>
  <si>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</si>
  <si>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</si>
  <si>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</si>
  <si>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</si>
  <si>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</si>
  <si>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</si>
  <si>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</si>
  <si>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</si>
  <si>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</si>
  <si>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</si>
  <si>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</si>
  <si>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</si>
  <si>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</si>
  <si>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</si>
  <si>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</si>
  <si>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</si>
  <si>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</si>
  <si>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</si>
  <si>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</si>
  <si>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</si>
  <si>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</si>
  <si>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</si>
  <si>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</si>
  <si>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</si>
  <si>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</si>
  <si>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05/03/23 - VENCIMENTO 10/03/23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</si>
</sst>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20559</v>
      </c>
      <c r="C7" s="10">
        <f aca="true" t="shared" si="0" ref="C7:K7">C8+C11</f>
        <v>29892</v>
      </c>
      <c r="D7" s="10">
        <f t="shared" si="0"/>
        <v>93324</v>
      </c>
      <c r="E7" s="10">
        <f t="shared" si="0"/>
        <v>81633</v>
      </c>
      <c r="F7" s="10">
        <f t="shared" si="0"/>
        <v>89591</v>
      </c>
      <c r="G7" s="10">
        <f t="shared" si="0"/>
        <v>37253</v>
      </c>
      <c r="H7" s="10">
        <f t="shared" si="0"/>
        <v>23225</v>
      </c>
      <c r="I7" s="10">
        <f t="shared" si="0"/>
        <v>37380</v>
      </c>
      <c r="J7" s="10">
        <f t="shared" si="0"/>
        <v>23301</v>
      </c>
      <c r="K7" s="10">
        <f t="shared" si="0"/>
        <v>70476</v>
      </c>
      <c r="L7" s="10">
        <f aca="true" t="shared" si="1" ref="L7:L13">SUM(B7:K7)</f>
        <v>506634</v>
      </c>
      <c r="M7" s="11"/>
    </row>
    <row r="8" spans="1:13" ht="17.25" customHeight="1">
      <c r="A8" s="12" t="s">
        <v>82</v>
      </c>
      <c r="B8" s="13">
        <f>B9+B10</f>
        <v>1760</v>
      </c>
      <c r="C8" s="13">
        <f aca="true" t="shared" si="2" ref="C8:K8">C9+C10</f>
        <v>2313</v>
      </c>
      <c r="D8" s="13">
        <f t="shared" si="2"/>
        <v>7621</v>
      </c>
      <c r="E8" s="13">
        <f t="shared" si="2"/>
        <v>6015</v>
      </c>
      <c r="F8" s="13">
        <f t="shared" si="2"/>
        <v>6290</v>
      </c>
      <c r="G8" s="13">
        <f t="shared" si="2"/>
        <v>3211</v>
      </c>
      <c r="H8" s="13">
        <f t="shared" si="2"/>
        <v>1873</v>
      </c>
      <c r="I8" s="13">
        <f t="shared" si="2"/>
        <v>2270</v>
      </c>
      <c r="J8" s="13">
        <f t="shared" si="2"/>
        <v>1556</v>
      </c>
      <c r="K8" s="13">
        <f t="shared" si="2"/>
        <v>4528</v>
      </c>
      <c r="L8" s="13">
        <f t="shared" si="1"/>
        <v>37437</v>
      </c>
      <c r="M8"/>
    </row>
    <row r="9" spans="1:13" ht="17.25" customHeight="1">
      <c r="A9" s="14" t="s">
        <v>18</v>
      </c>
      <c r="B9" s="15">
        <v>1759</v>
      </c>
      <c r="C9" s="15">
        <v>2313</v>
      </c>
      <c r="D9" s="15">
        <v>7621</v>
      </c>
      <c r="E9" s="15">
        <v>6015</v>
      </c>
      <c r="F9" s="15">
        <v>6290</v>
      </c>
      <c r="G9" s="15">
        <v>3211</v>
      </c>
      <c r="H9" s="15">
        <v>1860</v>
      </c>
      <c r="I9" s="15">
        <v>2270</v>
      </c>
      <c r="J9" s="15">
        <v>1556</v>
      </c>
      <c r="K9" s="15">
        <v>4528</v>
      </c>
      <c r="L9" s="13">
        <f t="shared" si="1"/>
        <v>37423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 t="shared" si="1"/>
        <v>14</v>
      </c>
      <c r="M10"/>
    </row>
    <row r="11" spans="1:13" ht="17.25" customHeight="1">
      <c r="A11" s="12" t="s">
        <v>71</v>
      </c>
      <c r="B11" s="15">
        <v>18799</v>
      </c>
      <c r="C11" s="15">
        <v>27579</v>
      </c>
      <c r="D11" s="15">
        <v>85703</v>
      </c>
      <c r="E11" s="15">
        <v>75618</v>
      </c>
      <c r="F11" s="15">
        <v>83301</v>
      </c>
      <c r="G11" s="15">
        <v>34042</v>
      </c>
      <c r="H11" s="15">
        <v>21352</v>
      </c>
      <c r="I11" s="15">
        <v>35110</v>
      </c>
      <c r="J11" s="15">
        <v>21745</v>
      </c>
      <c r="K11" s="15">
        <v>65948</v>
      </c>
      <c r="L11" s="13">
        <f t="shared" si="1"/>
        <v>469197</v>
      </c>
      <c r="M11" s="60"/>
    </row>
    <row r="12" spans="1:13" ht="17.25" customHeight="1">
      <c r="A12" s="14" t="s">
        <v>83</v>
      </c>
      <c r="B12" s="15">
        <v>2873</v>
      </c>
      <c r="C12" s="15">
        <v>2594</v>
      </c>
      <c r="D12" s="15">
        <v>8506</v>
      </c>
      <c r="E12" s="15">
        <v>9249</v>
      </c>
      <c r="F12" s="15">
        <v>9093</v>
      </c>
      <c r="G12" s="15">
        <v>3929</v>
      </c>
      <c r="H12" s="15">
        <v>2581</v>
      </c>
      <c r="I12" s="15">
        <v>2284</v>
      </c>
      <c r="J12" s="15">
        <v>1811</v>
      </c>
      <c r="K12" s="15">
        <v>4759</v>
      </c>
      <c r="L12" s="13">
        <f t="shared" si="1"/>
        <v>47679</v>
      </c>
      <c r="M12" s="60"/>
    </row>
    <row r="13" spans="1:13" ht="17.25" customHeight="1">
      <c r="A13" s="14" t="s">
        <v>72</v>
      </c>
      <c r="B13" s="15">
        <f>+B11-B12</f>
        <v>15926</v>
      </c>
      <c r="C13" s="15">
        <f aca="true" t="shared" si="3" ref="C13:K13">+C11-C12</f>
        <v>24985</v>
      </c>
      <c r="D13" s="15">
        <f t="shared" si="3"/>
        <v>77197</v>
      </c>
      <c r="E13" s="15">
        <f t="shared" si="3"/>
        <v>66369</v>
      </c>
      <c r="F13" s="15">
        <f t="shared" si="3"/>
        <v>74208</v>
      </c>
      <c r="G13" s="15">
        <f t="shared" si="3"/>
        <v>30113</v>
      </c>
      <c r="H13" s="15">
        <f t="shared" si="3"/>
        <v>18771</v>
      </c>
      <c r="I13" s="15">
        <f t="shared" si="3"/>
        <v>32826</v>
      </c>
      <c r="J13" s="15">
        <f t="shared" si="3"/>
        <v>19934</v>
      </c>
      <c r="K13" s="15">
        <f t="shared" si="3"/>
        <v>61189</v>
      </c>
      <c r="L13" s="13">
        <f t="shared" si="1"/>
        <v>421518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1.304494256069739</v>
      </c>
      <c r="C18" s="22">
        <v>1.173137508430067</v>
      </c>
      <c r="D18" s="22">
        <v>1.090884315835145</v>
      </c>
      <c r="E18" s="22">
        <v>1.087191654289172</v>
      </c>
      <c r="F18" s="22">
        <v>1.209559221448197</v>
      </c>
      <c r="G18" s="22">
        <v>1.139459472809778</v>
      </c>
      <c r="H18" s="22">
        <v>1.081359664383169</v>
      </c>
      <c r="I18" s="22">
        <v>1.146419934319547</v>
      </c>
      <c r="J18" s="22">
        <v>1.321809351036331</v>
      </c>
      <c r="K18" s="22">
        <v>1.098201803293901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196854.97999999998</v>
      </c>
      <c r="C20" s="25">
        <f aca="true" t="shared" si="4" ref="C20:K20">SUM(C21:C28)</f>
        <v>154098.18</v>
      </c>
      <c r="D20" s="25">
        <f t="shared" si="4"/>
        <v>529458.3</v>
      </c>
      <c r="E20" s="25">
        <f t="shared" si="4"/>
        <v>468070.60000000003</v>
      </c>
      <c r="F20" s="25">
        <f t="shared" si="4"/>
        <v>500654.63999999996</v>
      </c>
      <c r="G20" s="25">
        <f t="shared" si="4"/>
        <v>220335.50999999998</v>
      </c>
      <c r="H20" s="25">
        <f t="shared" si="4"/>
        <v>144031.00999999998</v>
      </c>
      <c r="I20" s="25">
        <f t="shared" si="4"/>
        <v>195536.53999999998</v>
      </c>
      <c r="J20" s="25">
        <f t="shared" si="4"/>
        <v>158405.30999999997</v>
      </c>
      <c r="K20" s="25">
        <f t="shared" si="4"/>
        <v>316575.73000000004</v>
      </c>
      <c r="L20" s="25">
        <f>SUM(B20:K20)</f>
        <v>2884020.8</v>
      </c>
      <c r="M20"/>
    </row>
    <row r="21" spans="1:13" ht="17.25" customHeight="1">
      <c r="A21" s="26" t="s">
        <v>22</v>
      </c>
      <c r="B21" s="56">
        <f>ROUND((B15+B16)*B7,2)</f>
        <v>148216</v>
      </c>
      <c r="C21" s="56">
        <f aca="true" t="shared" si="5" ref="C21:K21">ROUND((C15+C16)*C7,2)</f>
        <v>122664.81</v>
      </c>
      <c r="D21" s="56">
        <f t="shared" si="5"/>
        <v>455794.42</v>
      </c>
      <c r="E21" s="56">
        <f t="shared" si="5"/>
        <v>403854.78</v>
      </c>
      <c r="F21" s="56">
        <f t="shared" si="5"/>
        <v>391620.18</v>
      </c>
      <c r="G21" s="56">
        <f t="shared" si="5"/>
        <v>179052.82</v>
      </c>
      <c r="H21" s="56">
        <f t="shared" si="5"/>
        <v>122962.44</v>
      </c>
      <c r="I21" s="56">
        <f t="shared" si="5"/>
        <v>164083.25</v>
      </c>
      <c r="J21" s="56">
        <f t="shared" si="5"/>
        <v>110155.48</v>
      </c>
      <c r="K21" s="56">
        <f t="shared" si="5"/>
        <v>272072.6</v>
      </c>
      <c r="L21" s="33">
        <f aca="true" t="shared" si="6" ref="L21:L28">SUM(B21:K21)</f>
        <v>2370476.7800000003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45130.92</v>
      </c>
      <c r="C22" s="33">
        <f t="shared" si="7"/>
        <v>21237.88</v>
      </c>
      <c r="D22" s="33">
        <f t="shared" si="7"/>
        <v>41424.56</v>
      </c>
      <c r="E22" s="33">
        <f t="shared" si="7"/>
        <v>35212.77</v>
      </c>
      <c r="F22" s="33">
        <f t="shared" si="7"/>
        <v>82067.62</v>
      </c>
      <c r="G22" s="33">
        <f t="shared" si="7"/>
        <v>24970.61</v>
      </c>
      <c r="H22" s="33">
        <f t="shared" si="7"/>
        <v>10004.18</v>
      </c>
      <c r="I22" s="33">
        <f t="shared" si="7"/>
        <v>24025.06</v>
      </c>
      <c r="J22" s="33">
        <f t="shared" si="7"/>
        <v>35449.06</v>
      </c>
      <c r="K22" s="33">
        <f t="shared" si="7"/>
        <v>26718.02</v>
      </c>
      <c r="L22" s="33">
        <f t="shared" si="6"/>
        <v>346240.68</v>
      </c>
      <c r="M22"/>
    </row>
    <row r="23" spans="1:13" ht="17.25" customHeight="1">
      <c r="A23" s="27" t="s">
        <v>24</v>
      </c>
      <c r="B23" s="33">
        <v>862.82</v>
      </c>
      <c r="C23" s="33">
        <v>7765.41</v>
      </c>
      <c r="D23" s="33">
        <v>26412.62</v>
      </c>
      <c r="E23" s="33">
        <v>23585.51</v>
      </c>
      <c r="F23" s="33">
        <v>23127.19</v>
      </c>
      <c r="G23" s="33">
        <v>15281.1</v>
      </c>
      <c r="H23" s="33">
        <v>8700.52</v>
      </c>
      <c r="I23" s="33">
        <v>4845.08</v>
      </c>
      <c r="J23" s="33">
        <v>8495.49</v>
      </c>
      <c r="K23" s="33">
        <v>12942.34</v>
      </c>
      <c r="L23" s="33">
        <f t="shared" si="6"/>
        <v>132018.08000000002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461.12</v>
      </c>
      <c r="C26" s="33">
        <v>359.52</v>
      </c>
      <c r="D26" s="33">
        <v>1237.47</v>
      </c>
      <c r="E26" s="33">
        <v>1094.19</v>
      </c>
      <c r="F26" s="33">
        <v>1169.74</v>
      </c>
      <c r="G26" s="33">
        <v>515.83</v>
      </c>
      <c r="H26" s="33">
        <v>336.07</v>
      </c>
      <c r="I26" s="33">
        <v>455.91</v>
      </c>
      <c r="J26" s="33">
        <v>369.94</v>
      </c>
      <c r="K26" s="33">
        <v>739.88</v>
      </c>
      <c r="L26" s="33">
        <f t="shared" si="6"/>
        <v>6739.669999999999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-112552.78000000001</v>
      </c>
      <c r="C31" s="33">
        <f t="shared" si="8"/>
        <v>-12176.35</v>
      </c>
      <c r="D31" s="33">
        <f t="shared" si="8"/>
        <v>-40413.54</v>
      </c>
      <c r="E31" s="33">
        <f t="shared" si="8"/>
        <v>-419669.03</v>
      </c>
      <c r="F31" s="33">
        <f t="shared" si="8"/>
        <v>-34180.49</v>
      </c>
      <c r="G31" s="33">
        <f t="shared" si="8"/>
        <v>-16996.75</v>
      </c>
      <c r="H31" s="33">
        <f t="shared" si="8"/>
        <v>-16364.7</v>
      </c>
      <c r="I31" s="33">
        <f t="shared" si="8"/>
        <v>-183523.16</v>
      </c>
      <c r="J31" s="33">
        <f t="shared" si="8"/>
        <v>-8903.5</v>
      </c>
      <c r="K31" s="33">
        <f t="shared" si="8"/>
        <v>-24037.4</v>
      </c>
      <c r="L31" s="33">
        <f aca="true" t="shared" si="9" ref="L31:L38">SUM(B31:K31)</f>
        <v>-868817.7000000001</v>
      </c>
      <c r="M31"/>
    </row>
    <row r="32" spans="1:13" ht="18.75" customHeight="1">
      <c r="A32" s="27" t="s">
        <v>28</v>
      </c>
      <c r="B32" s="33">
        <f>B33+B34+B35+B36</f>
        <v>-7739.6</v>
      </c>
      <c r="C32" s="33">
        <f aca="true" t="shared" si="10" ref="C32:K32">C33+C34+C35+C36</f>
        <v>-10177.2</v>
      </c>
      <c r="D32" s="33">
        <f t="shared" si="10"/>
        <v>-33532.4</v>
      </c>
      <c r="E32" s="33">
        <f t="shared" si="10"/>
        <v>-26466</v>
      </c>
      <c r="F32" s="33">
        <f t="shared" si="10"/>
        <v>-27676</v>
      </c>
      <c r="G32" s="33">
        <f t="shared" si="10"/>
        <v>-14128.4</v>
      </c>
      <c r="H32" s="33">
        <f t="shared" si="10"/>
        <v>-8184</v>
      </c>
      <c r="I32" s="33">
        <f t="shared" si="10"/>
        <v>-9988</v>
      </c>
      <c r="J32" s="33">
        <f t="shared" si="10"/>
        <v>-6846.4</v>
      </c>
      <c r="K32" s="33">
        <f t="shared" si="10"/>
        <v>-19923.2</v>
      </c>
      <c r="L32" s="33">
        <f t="shared" si="9"/>
        <v>-164661.2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-7739.6</v>
      </c>
      <c r="C33" s="33">
        <f t="shared" si="11"/>
        <v>-10177.2</v>
      </c>
      <c r="D33" s="33">
        <f t="shared" si="11"/>
        <v>-33532.4</v>
      </c>
      <c r="E33" s="33">
        <f t="shared" si="11"/>
        <v>-26466</v>
      </c>
      <c r="F33" s="33">
        <f t="shared" si="11"/>
        <v>-27676</v>
      </c>
      <c r="G33" s="33">
        <f t="shared" si="11"/>
        <v>-14128.4</v>
      </c>
      <c r="H33" s="33">
        <f t="shared" si="11"/>
        <v>-8184</v>
      </c>
      <c r="I33" s="33">
        <f t="shared" si="11"/>
        <v>-9988</v>
      </c>
      <c r="J33" s="33">
        <f t="shared" si="11"/>
        <v>-6846.4</v>
      </c>
      <c r="K33" s="33">
        <f t="shared" si="11"/>
        <v>-19923.2</v>
      </c>
      <c r="L33" s="33">
        <f t="shared" si="9"/>
        <v>-164661.2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-104813.18000000001</v>
      </c>
      <c r="C37" s="38">
        <f aca="true" t="shared" si="12" ref="C37:K37">SUM(C38:C49)</f>
        <v>-1999.15</v>
      </c>
      <c r="D37" s="38">
        <f t="shared" si="12"/>
        <v>-6881.14</v>
      </c>
      <c r="E37" s="38">
        <f t="shared" si="12"/>
        <v>-393203.03</v>
      </c>
      <c r="F37" s="38">
        <f t="shared" si="12"/>
        <v>-6504.49</v>
      </c>
      <c r="G37" s="38">
        <f t="shared" si="12"/>
        <v>-2868.35</v>
      </c>
      <c r="H37" s="38">
        <f t="shared" si="12"/>
        <v>-8180.700000000001</v>
      </c>
      <c r="I37" s="38">
        <f t="shared" si="12"/>
        <v>-173535.16</v>
      </c>
      <c r="J37" s="38">
        <f t="shared" si="12"/>
        <v>-2057.1</v>
      </c>
      <c r="K37" s="38">
        <f t="shared" si="12"/>
        <v>-4114.2</v>
      </c>
      <c r="L37" s="33">
        <f t="shared" si="9"/>
        <v>-704156.4999999999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-2564.13</v>
      </c>
      <c r="C48" s="17">
        <v>-1999.15</v>
      </c>
      <c r="D48" s="17">
        <v>-6881.14</v>
      </c>
      <c r="E48" s="17">
        <v>-6084.38</v>
      </c>
      <c r="F48" s="17">
        <v>-6504.49</v>
      </c>
      <c r="G48" s="17">
        <v>-2868.35</v>
      </c>
      <c r="H48" s="17">
        <v>-1868.77</v>
      </c>
      <c r="I48" s="17">
        <v>-2535.16</v>
      </c>
      <c r="J48" s="17">
        <v>-2057.1</v>
      </c>
      <c r="K48" s="17">
        <v>-4114.2</v>
      </c>
      <c r="L48" s="30">
        <f t="shared" si="13"/>
        <v>-37476.869999999995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84302.19999999997</v>
      </c>
      <c r="C55" s="41">
        <f t="shared" si="16"/>
        <v>141921.83</v>
      </c>
      <c r="D55" s="41">
        <f t="shared" si="16"/>
        <v>489044.76000000007</v>
      </c>
      <c r="E55" s="41">
        <f t="shared" si="16"/>
        <v>48401.57000000001</v>
      </c>
      <c r="F55" s="41">
        <f t="shared" si="16"/>
        <v>466474.14999999997</v>
      </c>
      <c r="G55" s="41">
        <f t="shared" si="16"/>
        <v>203338.75999999998</v>
      </c>
      <c r="H55" s="41">
        <f t="shared" si="16"/>
        <v>127666.30999999998</v>
      </c>
      <c r="I55" s="41">
        <f t="shared" si="16"/>
        <v>12013.379999999976</v>
      </c>
      <c r="J55" s="41">
        <f t="shared" si="16"/>
        <v>149501.80999999997</v>
      </c>
      <c r="K55" s="41">
        <f t="shared" si="16"/>
        <v>292538.33</v>
      </c>
      <c r="L55" s="42">
        <f t="shared" si="14"/>
        <v>2015203.1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84302.2</v>
      </c>
      <c r="C61" s="41">
        <f aca="true" t="shared" si="18" ref="C61:J61">SUM(C62:C73)</f>
        <v>141921.83000000002</v>
      </c>
      <c r="D61" s="41">
        <f t="shared" si="18"/>
        <v>489044.7640071579</v>
      </c>
      <c r="E61" s="41">
        <f t="shared" si="18"/>
        <v>48401.56632477709</v>
      </c>
      <c r="F61" s="41">
        <f t="shared" si="18"/>
        <v>466474.15000532777</v>
      </c>
      <c r="G61" s="41">
        <f t="shared" si="18"/>
        <v>203338.7618805533</v>
      </c>
      <c r="H61" s="41">
        <f t="shared" si="18"/>
        <v>127666.31283990889</v>
      </c>
      <c r="I61" s="41">
        <f>SUM(I62:I78)</f>
        <v>12013.378684730476</v>
      </c>
      <c r="J61" s="41">
        <f t="shared" si="18"/>
        <v>149501.81352789348</v>
      </c>
      <c r="K61" s="41">
        <f>SUM(K62:K75)</f>
        <v>292538.33</v>
      </c>
      <c r="L61" s="46">
        <f>SUM(B61:K61)</f>
        <v>2015203.1072703493</v>
      </c>
      <c r="M61" s="40"/>
    </row>
    <row r="62" spans="1:13" ht="18.75" customHeight="1">
      <c r="A62" s="47" t="s">
        <v>46</v>
      </c>
      <c r="B62" s="48">
        <v>84302.2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84302.2</v>
      </c>
      <c r="M62"/>
    </row>
    <row r="63" spans="1:13" ht="18.75" customHeight="1">
      <c r="A63" s="47" t="s">
        <v>55</v>
      </c>
      <c r="B63" s="17">
        <v>0</v>
      </c>
      <c r="C63" s="48">
        <v>123968.72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123968.72</v>
      </c>
      <c r="M63"/>
    </row>
    <row r="64" spans="1:13" ht="18.75" customHeight="1">
      <c r="A64" s="47" t="s">
        <v>56</v>
      </c>
      <c r="B64" s="17">
        <v>0</v>
      </c>
      <c r="C64" s="48">
        <v>17953.11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17953.11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489044.7640071579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489044.7640071579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48401.56632477709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48401.56632477709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466474.15000532777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466474.15000532777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203338.7618805533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203338.7618805533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127666.31283990889</v>
      </c>
      <c r="I69" s="17">
        <v>0</v>
      </c>
      <c r="J69" s="17">
        <v>0</v>
      </c>
      <c r="K69" s="17">
        <v>0</v>
      </c>
      <c r="L69" s="46">
        <f t="shared" si="19"/>
        <v>127666.31283990889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12013.378684730476</v>
      </c>
      <c r="J70" s="17">
        <v>0</v>
      </c>
      <c r="K70" s="17">
        <v>0</v>
      </c>
      <c r="L70" s="46">
        <f t="shared" si="19"/>
        <v>12013.378684730476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149501.81352789348</v>
      </c>
      <c r="K71" s="17">
        <v>0</v>
      </c>
      <c r="L71" s="46">
        <f t="shared" si="19"/>
        <v>149501.81352789348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133894.79</v>
      </c>
      <c r="L72" s="46">
        <f t="shared" si="19"/>
        <v>133894.79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158643.54</v>
      </c>
      <c r="L73" s="46">
        <f t="shared" si="19"/>
        <v>158643.54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2023-03-10T15:37:09Z</dcterms:modified>
  <cp:category/>
  <cp:version/>
  <cp:contentType/>
  <cp:contentStatus/>
</cp:coreProperties>
</file>