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" yWindow="565" windowWidth="18607" windowHeight="6395" activeTab="0"/>
  </bookViews>
  <sheets>
    <sheet name="detalhado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<sst xmlns="http://schemas.openxmlformats.org/spreadsheetml/2006/main" count="92" uniqueCount="89">
  <si>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</si>
  <si>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</si>
  <si>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</si>
  <si>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</si>
  <si>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</si>
  <si>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</si>
  <si>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</si>
  <si>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</si>
  <si>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</si>
  <si>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</si>
  <si>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</si>
  <si>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</si>
  <si>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</si>
  <si>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</si>
  <si>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</si>
  <si>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</si>
  <si>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</si>
  <si>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</si>
  <si>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</si>
  <si>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</si>
  <si>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</si>
  <si>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</si>
  <si>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</si>
  <si>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</si>
  <si>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</si>
  <si>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</si>
  <si>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</si>
  <si>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</si>
  <si>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</si>
  <si>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</si>
  <si>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</si>
  <si>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</si>
  <si>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</si>
  <si>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</si>
  <si>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</si>
  <si>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</si>
  <si>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</si>
  <si>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</si>
  <si>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</si>
  <si>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</si>
  <si>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</si>
  <si>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</si>
  <si>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</si>
  <si>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</si>
  <si>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</si>
  <si>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</si>
  <si>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</si>
  <si>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</si>
  <si>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</si>
  <si>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</si>
  <si>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</si>
  <si>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</si>
  <si>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</si>
  <si>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</si>
  <si>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</si>
  <si>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</si>
  <si>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</si>
  <si>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</si>
  <si>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</si>
  <si>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</si>
  <si>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</si>
  <si>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</si>
  <si>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</si>
  <si>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t>5.3. Revisão de Remuneração pelo Transporte Coletivo¹</t>
  </si>
  <si>
    <r>
      <t xml:space="preserve">5.4. Revisão de Remuneração pelo Serviço Atende </t>
    </r>
    <r>
      <rPr>
        <vertAlign val="superscript"/>
        <sz val="12"/>
        <color indexed="8"/>
        <rFont val="Calibri"/>
        <family val="2"/>
      </rPr>
      <t>2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</si>
  <si>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</si>
  <si>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</si>
  <si>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</si>
  <si>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</si>
  <si>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</si>
  <si>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</si>
  <si>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</si>
  <si>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</si>
  <si>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</si>
  <si>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</si>
  <si>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</si>
  <si>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</si>
  <si>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</si>
  <si>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</si>
  <si>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</si>
  <si>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</si>
  <si>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</si>
  <si>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</si>
  <si>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Nota: (*) Portaria Interministerial MDR/MMFDH nº 9, de 26/08/22</t>
  </si>
  <si>
    <t xml:space="preserve">           ¹ Revisões de 01 a 25/04: tarifa de combustível e fator de transição.</t>
  </si>
  <si>
    <t xml:space="preserve">           ¹ Revisões de passageiros transportados, ar condicionado (abril/23) e fator de transição (31/03 a 30/04/23). Total de 1.027.059 passageiros revisão.</t>
  </si>
  <si>
    <t xml:space="preserve">           ¹ Revisões de abril: rede da madrugada, Arla 32, equipamentos embarcados, fator de transição e ar condicionado.</t>
  </si>
  <si>
    <r>
      <t xml:space="preserve">           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Revisão de remuneração do serviço atende, glosas de veículos e H.E., mês de março e abril/23.</t>
    </r>
  </si>
  <si>
    <t>OPERAÇÃO DE 01 A 31/05/23 - VENCIMENTO DE 08/05 A 07/06/23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</si>
</sst>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48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12"/>
      <color indexed="8"/>
      <name val="Calibri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0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left" vertical="center" indent="1"/>
    </xf>
    <xf numFmtId="165" fontId="34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165" fontId="34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4" fontId="46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168" fontId="34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4" fontId="34" fillId="0" borderId="4" xfId="53" applyFont="1" applyFill="1" applyBorder="1" applyAlignment="1">
      <alignment vertical="center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7" fillId="0" borderId="0" xfId="0" applyNumberFormat="1" applyFont="1" applyFill="1" applyAlignment="1">
      <alignment/>
    </xf>
    <xf numFmtId="44" fontId="34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4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4" fillId="0" borderId="13" xfId="0" applyFont="1" applyFill="1" applyBorder="1" applyAlignment="1">
      <alignment horizontal="left" vertical="center" indent="2"/>
    </xf>
    <xf numFmtId="44" fontId="34" fillId="0" borderId="13" xfId="0" applyNumberFormat="1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64" fontId="34" fillId="0" borderId="13" xfId="53" applyFont="1" applyFill="1" applyBorder="1" applyAlignment="1">
      <alignment vertical="center"/>
    </xf>
    <xf numFmtId="0" fontId="34" fillId="0" borderId="16" xfId="0" applyFont="1" applyFill="1" applyBorder="1" applyAlignment="1">
      <alignment horizontal="left" vertical="center" indent="2"/>
    </xf>
    <xf numFmtId="44" fontId="34" fillId="0" borderId="16" xfId="0" applyNumberFormat="1" applyFont="1" applyFill="1" applyBorder="1" applyAlignment="1">
      <alignment vertical="center"/>
    </xf>
    <xf numFmtId="0" fontId="34" fillId="0" borderId="16" xfId="0" applyFont="1" applyFill="1" applyBorder="1" applyAlignment="1">
      <alignment vertical="center"/>
    </xf>
    <xf numFmtId="164" fontId="34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3" xfId="46" applyNumberFormat="1" applyFont="1" applyBorder="1" applyAlignment="1">
      <alignment vertical="center"/>
    </xf>
    <xf numFmtId="168" fontId="34" fillId="0" borderId="13" xfId="46" applyNumberFormat="1" applyFont="1" applyFill="1" applyBorder="1" applyAlignment="1">
      <alignment vertical="center"/>
    </xf>
    <xf numFmtId="44" fontId="34" fillId="0" borderId="13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135600"/>
          <a:ext cx="6000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:O2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1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2</v>
      </c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4</v>
      </c>
    </row>
    <row r="5" spans="1:15" ht="42" customHeight="1">
      <c r="A5" s="7"/>
      <c r="B5" s="9" t="s">
        <v>5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6</v>
      </c>
      <c r="I5" s="9" t="s">
        <v>10</v>
      </c>
      <c r="J5" s="9" t="s">
        <v>11</v>
      </c>
      <c r="K5" s="9" t="s">
        <v>12</v>
      </c>
      <c r="L5" s="9" t="s">
        <v>12</v>
      </c>
      <c r="M5" s="9" t="s">
        <v>13</v>
      </c>
      <c r="N5" s="9" t="s">
        <v>14</v>
      </c>
      <c r="O5" s="7"/>
    </row>
    <row r="6" spans="1:15" ht="20.25" customHeight="1">
      <c r="A6" s="7"/>
      <c r="B6" s="10" t="s">
        <v>15</v>
      </c>
      <c r="C6" s="10" t="s">
        <v>16</v>
      </c>
      <c r="D6" s="10" t="s">
        <v>17</v>
      </c>
      <c r="E6" s="10" t="s">
        <v>18</v>
      </c>
      <c r="F6" s="10" t="s">
        <v>19</v>
      </c>
      <c r="G6" s="10" t="s">
        <v>20</v>
      </c>
      <c r="H6" s="11" t="s">
        <v>21</v>
      </c>
      <c r="I6" s="11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7"/>
    </row>
    <row r="7" spans="1:26" ht="18.75" customHeight="1">
      <c r="A7" s="12" t="s">
        <v>28</v>
      </c>
      <c r="B7" s="13">
        <f aca="true" t="shared" si="0" ref="B7:O7">B8+B11</f>
        <v>10396461</v>
      </c>
      <c r="C7" s="13">
        <f t="shared" si="0"/>
        <v>7308242</v>
      </c>
      <c r="D7" s="13">
        <f t="shared" si="0"/>
        <v>6882819</v>
      </c>
      <c r="E7" s="13">
        <f t="shared" si="0"/>
        <v>1870635</v>
      </c>
      <c r="F7" s="13">
        <f t="shared" si="0"/>
        <v>6380320</v>
      </c>
      <c r="G7" s="13">
        <f t="shared" si="0"/>
        <v>10018649</v>
      </c>
      <c r="H7" s="13">
        <f t="shared" si="0"/>
        <v>1146829</v>
      </c>
      <c r="I7" s="13">
        <f t="shared" si="0"/>
        <v>7548654</v>
      </c>
      <c r="J7" s="13">
        <f t="shared" si="0"/>
        <v>5886308</v>
      </c>
      <c r="K7" s="13">
        <f t="shared" si="0"/>
        <v>9199701</v>
      </c>
      <c r="L7" s="13">
        <f t="shared" si="0"/>
        <v>6982406</v>
      </c>
      <c r="M7" s="13">
        <f t="shared" si="0"/>
        <v>3526607</v>
      </c>
      <c r="N7" s="13">
        <f t="shared" si="0"/>
        <v>2220229</v>
      </c>
      <c r="O7" s="13">
        <f t="shared" si="0"/>
        <v>79367860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29</v>
      </c>
      <c r="B8" s="15">
        <f aca="true" t="shared" si="1" ref="B8:O8">B9+B10</f>
        <v>316933</v>
      </c>
      <c r="C8" s="15">
        <f t="shared" si="1"/>
        <v>325537</v>
      </c>
      <c r="D8" s="15">
        <f t="shared" si="1"/>
        <v>195135</v>
      </c>
      <c r="E8" s="15">
        <f t="shared" si="1"/>
        <v>52521</v>
      </c>
      <c r="F8" s="15">
        <f t="shared" si="1"/>
        <v>178387</v>
      </c>
      <c r="G8" s="15">
        <f t="shared" si="1"/>
        <v>278571</v>
      </c>
      <c r="H8" s="15">
        <f t="shared" si="1"/>
        <v>46353</v>
      </c>
      <c r="I8" s="15">
        <f t="shared" si="1"/>
        <v>367142</v>
      </c>
      <c r="J8" s="15">
        <f t="shared" si="1"/>
        <v>243569</v>
      </c>
      <c r="K8" s="15">
        <f t="shared" si="1"/>
        <v>162929</v>
      </c>
      <c r="L8" s="15">
        <f t="shared" si="1"/>
        <v>124920</v>
      </c>
      <c r="M8" s="15">
        <f t="shared" si="1"/>
        <v>123100</v>
      </c>
      <c r="N8" s="15">
        <f t="shared" si="1"/>
        <v>104231</v>
      </c>
      <c r="O8" s="15">
        <f t="shared" si="1"/>
        <v>2519328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30</v>
      </c>
      <c r="B9" s="15">
        <v>316933</v>
      </c>
      <c r="C9" s="15">
        <v>325537</v>
      </c>
      <c r="D9" s="15">
        <v>195135</v>
      </c>
      <c r="E9" s="15">
        <v>52521</v>
      </c>
      <c r="F9" s="15">
        <v>178387</v>
      </c>
      <c r="G9" s="15">
        <v>278571</v>
      </c>
      <c r="H9" s="15">
        <v>46353</v>
      </c>
      <c r="I9" s="15">
        <v>367142</v>
      </c>
      <c r="J9" s="15">
        <v>243569</v>
      </c>
      <c r="K9" s="15">
        <v>162852</v>
      </c>
      <c r="L9" s="15">
        <v>124920</v>
      </c>
      <c r="M9" s="15">
        <v>123100</v>
      </c>
      <c r="N9" s="15">
        <v>103932</v>
      </c>
      <c r="O9" s="15">
        <f>SUM(B9:N9)</f>
        <v>2518952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31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77</v>
      </c>
      <c r="L10" s="17">
        <v>0</v>
      </c>
      <c r="M10" s="17">
        <v>0</v>
      </c>
      <c r="N10" s="17">
        <v>299</v>
      </c>
      <c r="O10" s="15">
        <f>SUM(B10:N10)</f>
        <v>376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32</v>
      </c>
      <c r="B11" s="17">
        <v>10079528</v>
      </c>
      <c r="C11" s="17">
        <v>6982705</v>
      </c>
      <c r="D11" s="17">
        <v>6687684</v>
      </c>
      <c r="E11" s="17">
        <v>1818114</v>
      </c>
      <c r="F11" s="17">
        <v>6201933</v>
      </c>
      <c r="G11" s="17">
        <v>9740078</v>
      </c>
      <c r="H11" s="17">
        <v>1100476</v>
      </c>
      <c r="I11" s="17">
        <v>7181512</v>
      </c>
      <c r="J11" s="17">
        <v>5642739</v>
      </c>
      <c r="K11" s="17">
        <v>9036772</v>
      </c>
      <c r="L11" s="17">
        <v>6857486</v>
      </c>
      <c r="M11" s="17">
        <v>3403507</v>
      </c>
      <c r="N11" s="17">
        <v>2115998</v>
      </c>
      <c r="O11" s="15">
        <f>SUM(B11:N11)</f>
        <v>76848532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33</v>
      </c>
      <c r="B12" s="17">
        <v>724929</v>
      </c>
      <c r="C12" s="17">
        <v>638118</v>
      </c>
      <c r="D12" s="17">
        <v>508942</v>
      </c>
      <c r="E12" s="17">
        <v>192351</v>
      </c>
      <c r="F12" s="17">
        <v>566646</v>
      </c>
      <c r="G12" s="17">
        <v>947651</v>
      </c>
      <c r="H12" s="17">
        <v>117770</v>
      </c>
      <c r="I12" s="17">
        <v>689680</v>
      </c>
      <c r="J12" s="17">
        <v>494281</v>
      </c>
      <c r="K12" s="17">
        <v>603944</v>
      </c>
      <c r="L12" s="17">
        <v>462299</v>
      </c>
      <c r="M12" s="17">
        <v>173211</v>
      </c>
      <c r="N12" s="17">
        <v>91120</v>
      </c>
      <c r="O12" s="15">
        <f>SUM(B12:N12)</f>
        <v>6210942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34</v>
      </c>
      <c r="B13" s="18">
        <v>9354599</v>
      </c>
      <c r="C13" s="18">
        <v>6344587</v>
      </c>
      <c r="D13" s="18">
        <v>6178742</v>
      </c>
      <c r="E13" s="18">
        <v>1625763</v>
      </c>
      <c r="F13" s="18">
        <v>5635287</v>
      </c>
      <c r="G13" s="18">
        <v>8792427</v>
      </c>
      <c r="H13" s="18">
        <v>982706</v>
      </c>
      <c r="I13" s="18">
        <v>6491832</v>
      </c>
      <c r="J13" s="18">
        <v>5148458</v>
      </c>
      <c r="K13" s="18">
        <v>8432828</v>
      </c>
      <c r="L13" s="18">
        <v>6395187</v>
      </c>
      <c r="M13" s="18">
        <v>3230296</v>
      </c>
      <c r="N13" s="18">
        <v>2024878</v>
      </c>
      <c r="O13" s="15">
        <f>SUM(B13:N13)</f>
        <v>70637590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35</v>
      </c>
      <c r="B15" s="21">
        <v>2.9364</v>
      </c>
      <c r="C15" s="21">
        <v>3.0335</v>
      </c>
      <c r="D15" s="21">
        <v>2.6604</v>
      </c>
      <c r="E15" s="21">
        <v>4.5449</v>
      </c>
      <c r="F15" s="21">
        <v>3.0836</v>
      </c>
      <c r="G15" s="21">
        <v>2.5372</v>
      </c>
      <c r="H15" s="21">
        <v>3.4065</v>
      </c>
      <c r="I15" s="21">
        <v>3.0121</v>
      </c>
      <c r="J15" s="21">
        <v>3.0296</v>
      </c>
      <c r="K15" s="21">
        <v>2.8637</v>
      </c>
      <c r="L15" s="21">
        <v>3.2607</v>
      </c>
      <c r="M15" s="21">
        <v>3.7626</v>
      </c>
      <c r="N15" s="21">
        <v>3.3987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36</v>
      </c>
      <c r="B16" s="21">
        <v>-0.0394</v>
      </c>
      <c r="C16" s="21">
        <v>-0.0407</v>
      </c>
      <c r="D16" s="21">
        <v>-0.0357</v>
      </c>
      <c r="E16" s="21">
        <v>-0.0609</v>
      </c>
      <c r="F16" s="21">
        <v>-0.0413</v>
      </c>
      <c r="G16" s="21">
        <v>-0.034</v>
      </c>
      <c r="H16" s="21">
        <v>-0.0457</v>
      </c>
      <c r="I16" s="21">
        <v>-0.0404</v>
      </c>
      <c r="J16" s="21">
        <v>-0.0406</v>
      </c>
      <c r="K16" s="21">
        <v>-0.0384</v>
      </c>
      <c r="L16" s="21">
        <v>-0.0437</v>
      </c>
      <c r="M16" s="21">
        <v>-0.0504</v>
      </c>
      <c r="N16" s="21">
        <v>-0.0456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37</v>
      </c>
      <c r="B18" s="23">
        <v>1.237187521237741</v>
      </c>
      <c r="C18" s="23">
        <v>1.279255645672941</v>
      </c>
      <c r="D18" s="23">
        <v>1.3268018687314</v>
      </c>
      <c r="E18" s="23">
        <v>0.892774743539569</v>
      </c>
      <c r="F18" s="23">
        <v>1.314374201209662</v>
      </c>
      <c r="G18" s="23">
        <v>1.420893752835326</v>
      </c>
      <c r="H18" s="23">
        <v>1.735225968519117</v>
      </c>
      <c r="I18" s="23">
        <v>1.151752734385216</v>
      </c>
      <c r="J18" s="23">
        <v>1.393771994259059</v>
      </c>
      <c r="K18" s="23">
        <v>1.206757501345089</v>
      </c>
      <c r="L18" s="23">
        <v>1.279965212499309</v>
      </c>
      <c r="M18" s="23">
        <v>1.254631728961697</v>
      </c>
      <c r="N18" s="23">
        <v>1.106977944374879</v>
      </c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38</v>
      </c>
      <c r="B20" s="28">
        <f aca="true" t="shared" si="2" ref="B20:N20">SUM(B21:B29)</f>
        <v>39842314.339999996</v>
      </c>
      <c r="C20" s="28">
        <f t="shared" si="2"/>
        <v>29177359.54000001</v>
      </c>
      <c r="D20" s="28">
        <f t="shared" si="2"/>
        <v>25696378.889999997</v>
      </c>
      <c r="E20" s="28">
        <f t="shared" si="2"/>
        <v>7819117.459999999</v>
      </c>
      <c r="F20" s="28">
        <f t="shared" si="2"/>
        <v>27119004.550000004</v>
      </c>
      <c r="G20" s="28">
        <f t="shared" si="2"/>
        <v>38203618.41</v>
      </c>
      <c r="H20" s="28">
        <f t="shared" si="2"/>
        <v>6739317.580000001</v>
      </c>
      <c r="I20" s="28">
        <f t="shared" si="2"/>
        <v>29270789.299999997</v>
      </c>
      <c r="J20" s="28">
        <f t="shared" si="2"/>
        <v>25656766.980000004</v>
      </c>
      <c r="K20" s="28">
        <f t="shared" si="2"/>
        <v>33680826.00999999</v>
      </c>
      <c r="L20" s="28">
        <f t="shared" si="2"/>
        <v>30995181.810000006</v>
      </c>
      <c r="M20" s="28">
        <f t="shared" si="2"/>
        <v>17472886.5</v>
      </c>
      <c r="N20" s="28">
        <f t="shared" si="2"/>
        <v>8845842.029999997</v>
      </c>
      <c r="O20" s="28">
        <f>O21+O22+O23+O24+O25+O26+O27+O28+O29</f>
        <v>320519403.4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39</v>
      </c>
      <c r="B21" s="31">
        <v>30118547.509999998</v>
      </c>
      <c r="C21" s="31">
        <v>21872106.640000008</v>
      </c>
      <c r="D21" s="31">
        <v>18065335.049999997</v>
      </c>
      <c r="E21" s="31">
        <v>8387927.359999999</v>
      </c>
      <c r="F21" s="31">
        <v>19410847.55</v>
      </c>
      <c r="G21" s="31">
        <v>25078682.189999994</v>
      </c>
      <c r="H21" s="31">
        <v>3854262.9100000006</v>
      </c>
      <c r="I21" s="31">
        <v>22432335.08</v>
      </c>
      <c r="J21" s="31">
        <v>17594174.61</v>
      </c>
      <c r="K21" s="31">
        <v>25991915.24999999</v>
      </c>
      <c r="L21" s="31">
        <v>22462400.140000004</v>
      </c>
      <c r="M21" s="31">
        <v>13091470.52</v>
      </c>
      <c r="N21" s="31">
        <v>7444649.87</v>
      </c>
      <c r="O21" s="31">
        <f aca="true" t="shared" si="3" ref="O21:O29">SUM(B21:N21)</f>
        <v>235804654.68</v>
      </c>
    </row>
    <row r="22" spans="1:23" ht="18.75" customHeight="1">
      <c r="A22" s="30" t="s">
        <v>40</v>
      </c>
      <c r="B22" s="31">
        <v>5866972.159999999</v>
      </c>
      <c r="C22" s="31">
        <v>5138935.7299999995</v>
      </c>
      <c r="D22" s="31">
        <v>5729260.1</v>
      </c>
      <c r="E22" s="31">
        <v>-1248252.7999999996</v>
      </c>
      <c r="F22" s="31">
        <v>5753351.4399999995</v>
      </c>
      <c r="G22" s="31">
        <v>9980491.9</v>
      </c>
      <c r="H22" s="31">
        <v>2436540.5200000005</v>
      </c>
      <c r="I22" s="31">
        <v>4119125.4499999993</v>
      </c>
      <c r="J22" s="31">
        <v>6219559.16</v>
      </c>
      <c r="K22" s="31">
        <v>4689719.07</v>
      </c>
      <c r="L22" s="31">
        <v>5637365.79</v>
      </c>
      <c r="M22" s="31">
        <v>2655202.6999999997</v>
      </c>
      <c r="N22" s="31">
        <v>627277.9299999998</v>
      </c>
      <c r="O22" s="31">
        <f t="shared" si="3"/>
        <v>57605549.15</v>
      </c>
      <c r="W22" s="32"/>
    </row>
    <row r="23" spans="1:15" ht="18.75" customHeight="1">
      <c r="A23" s="30" t="s">
        <v>41</v>
      </c>
      <c r="B23" s="31">
        <v>1836613.3799999997</v>
      </c>
      <c r="C23" s="31">
        <v>1269234.4600000002</v>
      </c>
      <c r="D23" s="31">
        <v>876625.08</v>
      </c>
      <c r="E23" s="31">
        <v>341671.94</v>
      </c>
      <c r="F23" s="31">
        <v>1095716.97</v>
      </c>
      <c r="G23" s="31">
        <v>1738794</v>
      </c>
      <c r="H23" s="31">
        <v>188688.87999999998</v>
      </c>
      <c r="I23" s="31">
        <v>1293188.8199999998</v>
      </c>
      <c r="J23" s="31">
        <v>1097656.12</v>
      </c>
      <c r="K23" s="31">
        <v>1628878.4400000002</v>
      </c>
      <c r="L23" s="31">
        <v>1534942.82</v>
      </c>
      <c r="M23" s="31">
        <v>752666.6700000003</v>
      </c>
      <c r="N23" s="31">
        <v>442044.13000000006</v>
      </c>
      <c r="O23" s="31">
        <f t="shared" si="3"/>
        <v>14096721.709999999</v>
      </c>
    </row>
    <row r="24" spans="1:15" ht="18.75" customHeight="1">
      <c r="A24" s="30" t="s">
        <v>42</v>
      </c>
      <c r="B24" s="31">
        <v>107224.36</v>
      </c>
      <c r="C24" s="31">
        <v>107224.36</v>
      </c>
      <c r="D24" s="31">
        <v>53612.18</v>
      </c>
      <c r="E24" s="31">
        <v>53612.18</v>
      </c>
      <c r="F24" s="31">
        <v>53612.18</v>
      </c>
      <c r="G24" s="31">
        <v>53612.18</v>
      </c>
      <c r="H24" s="31">
        <v>53612.18</v>
      </c>
      <c r="I24" s="31">
        <v>107224.36</v>
      </c>
      <c r="J24" s="31">
        <v>53612.18</v>
      </c>
      <c r="K24" s="31">
        <v>53612.18</v>
      </c>
      <c r="L24" s="31">
        <v>53612.18</v>
      </c>
      <c r="M24" s="31">
        <v>53612.18</v>
      </c>
      <c r="N24" s="31">
        <v>53612.18</v>
      </c>
      <c r="O24" s="31">
        <f t="shared" si="3"/>
        <v>857794.8800000002</v>
      </c>
    </row>
    <row r="25" spans="1:15" ht="18.75" customHeight="1">
      <c r="A25" s="30" t="s">
        <v>43</v>
      </c>
      <c r="B25" s="31">
        <v>0</v>
      </c>
      <c r="C25" s="31">
        <v>0</v>
      </c>
      <c r="D25" s="31">
        <v>-51008.949999999975</v>
      </c>
      <c r="E25" s="31">
        <v>0</v>
      </c>
      <c r="F25" s="31">
        <v>-77088.93999999999</v>
      </c>
      <c r="G25" s="31">
        <v>0</v>
      </c>
      <c r="H25" s="31">
        <v>-65229.58</v>
      </c>
      <c r="I25" s="31">
        <v>0</v>
      </c>
      <c r="J25" s="31">
        <v>-174116.77000000008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-367444.24000000005</v>
      </c>
    </row>
    <row r="26" spans="1:26" ht="18.75" customHeight="1">
      <c r="A26" s="30" t="s">
        <v>44</v>
      </c>
      <c r="B26" s="31">
        <v>34990.610000000015</v>
      </c>
      <c r="C26" s="31">
        <v>26065.16000000001</v>
      </c>
      <c r="D26" s="31">
        <v>23116.049999999996</v>
      </c>
      <c r="E26" s="31">
        <v>6896.020000000002</v>
      </c>
      <c r="F26" s="31">
        <v>24035.709999999992</v>
      </c>
      <c r="G26" s="31">
        <v>33367.57</v>
      </c>
      <c r="H26" s="31">
        <v>5950.3</v>
      </c>
      <c r="I26" s="31">
        <v>24931.879999999997</v>
      </c>
      <c r="J26" s="31">
        <v>22819.05</v>
      </c>
      <c r="K26" s="31">
        <v>30071.889999999996</v>
      </c>
      <c r="L26" s="31">
        <v>27539.64</v>
      </c>
      <c r="M26" s="31">
        <v>15032.029999999995</v>
      </c>
      <c r="N26" s="31">
        <v>7706.039999999999</v>
      </c>
      <c r="O26" s="31">
        <f t="shared" si="3"/>
        <v>282521.94999999995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45</v>
      </c>
      <c r="B27" s="31">
        <v>29595.34999999998</v>
      </c>
      <c r="C27" s="31">
        <v>22034.79999999999</v>
      </c>
      <c r="D27" s="31">
        <v>19325.089999999993</v>
      </c>
      <c r="E27" s="31">
        <v>5903.020000000001</v>
      </c>
      <c r="F27" s="31">
        <v>19447.37</v>
      </c>
      <c r="G27" s="31">
        <v>26199.040000000005</v>
      </c>
      <c r="H27" s="31">
        <v>4851.5</v>
      </c>
      <c r="I27" s="31">
        <v>20498.75</v>
      </c>
      <c r="J27" s="31">
        <v>19608.7</v>
      </c>
      <c r="K27" s="31">
        <v>25188.030000000013</v>
      </c>
      <c r="L27" s="31">
        <v>22358.350000000002</v>
      </c>
      <c r="M27" s="31">
        <v>12654.819999999996</v>
      </c>
      <c r="N27" s="31">
        <v>6630.590000000002</v>
      </c>
      <c r="O27" s="31">
        <f t="shared" si="3"/>
        <v>234295.41000000003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46</v>
      </c>
      <c r="B28" s="31">
        <v>13805.540000000003</v>
      </c>
      <c r="C28" s="31">
        <v>10278.669999999996</v>
      </c>
      <c r="D28" s="31">
        <v>9015.110000000004</v>
      </c>
      <c r="E28" s="31">
        <v>2753.42</v>
      </c>
      <c r="F28" s="31">
        <v>9071.529999999999</v>
      </c>
      <c r="G28" s="31">
        <v>12221.129999999992</v>
      </c>
      <c r="H28" s="31">
        <v>2263.3100000000004</v>
      </c>
      <c r="I28" s="31">
        <v>9505.529999999999</v>
      </c>
      <c r="J28" s="31">
        <v>9147.169999999996</v>
      </c>
      <c r="K28" s="31">
        <v>11580.049999999996</v>
      </c>
      <c r="L28" s="31">
        <v>10429.64</v>
      </c>
      <c r="M28" s="31">
        <v>5903.330000000002</v>
      </c>
      <c r="N28" s="31">
        <v>3093.1800000000017</v>
      </c>
      <c r="O28" s="31">
        <f t="shared" si="3"/>
        <v>109067.61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47</v>
      </c>
      <c r="B29" s="31">
        <v>1834565.4300000006</v>
      </c>
      <c r="C29" s="31">
        <v>731479.72</v>
      </c>
      <c r="D29" s="31">
        <v>971099.1800000006</v>
      </c>
      <c r="E29" s="31">
        <v>268606.32</v>
      </c>
      <c r="F29" s="31">
        <v>830010.7400000002</v>
      </c>
      <c r="G29" s="31">
        <v>1280250.4</v>
      </c>
      <c r="H29" s="31">
        <v>258377.5600000001</v>
      </c>
      <c r="I29" s="31">
        <v>1263979.4300000006</v>
      </c>
      <c r="J29" s="31">
        <v>814306.7599999998</v>
      </c>
      <c r="K29" s="31">
        <v>1249861.1</v>
      </c>
      <c r="L29" s="31">
        <v>1246533.25</v>
      </c>
      <c r="M29" s="31">
        <v>886344.25</v>
      </c>
      <c r="N29" s="31">
        <v>260828.10999999996</v>
      </c>
      <c r="O29" s="31">
        <f t="shared" si="3"/>
        <v>11896242.250000002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33"/>
      <c r="B30" s="34"/>
      <c r="C30" s="34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  <c r="P30" s="19"/>
    </row>
    <row r="31" spans="1:15" ht="18.75" customHeight="1">
      <c r="A31" s="20" t="s">
        <v>48</v>
      </c>
      <c r="B31" s="31">
        <f>+B32+B34+B47+B48+B49+B54-B55</f>
        <v>-4284271.350000001</v>
      </c>
      <c r="C31" s="31">
        <f aca="true" t="shared" si="4" ref="C31:O31">+C32+C34+C47+C48+C49+C54-C55</f>
        <v>-3622516.6900000004</v>
      </c>
      <c r="D31" s="31">
        <f t="shared" si="4"/>
        <v>-965944.24</v>
      </c>
      <c r="E31" s="31">
        <f t="shared" si="4"/>
        <v>-139661.71</v>
      </c>
      <c r="F31" s="31">
        <f t="shared" si="4"/>
        <v>-844799.4000000003</v>
      </c>
      <c r="G31" s="31">
        <f t="shared" si="4"/>
        <v>-1199823.0400000003</v>
      </c>
      <c r="H31" s="31">
        <f t="shared" si="4"/>
        <v>-220231.02</v>
      </c>
      <c r="I31" s="31">
        <f t="shared" si="4"/>
        <v>-1631888.3700000003</v>
      </c>
      <c r="J31" s="31">
        <f t="shared" si="4"/>
        <v>-1135586.9800000004</v>
      </c>
      <c r="K31" s="31">
        <f t="shared" si="4"/>
        <v>60283.90999999794</v>
      </c>
      <c r="L31" s="31">
        <f t="shared" si="4"/>
        <v>152824.0799999985</v>
      </c>
      <c r="M31" s="31">
        <f t="shared" si="4"/>
        <v>-546991.5</v>
      </c>
      <c r="N31" s="31">
        <f t="shared" si="4"/>
        <v>-408453.8099999999</v>
      </c>
      <c r="O31" s="31">
        <f t="shared" si="4"/>
        <v>-14787060.120000003</v>
      </c>
    </row>
    <row r="32" spans="1:15" ht="18.75" customHeight="1">
      <c r="A32" s="30" t="s">
        <v>49</v>
      </c>
      <c r="B32" s="37">
        <v>-1394505.2000000002</v>
      </c>
      <c r="C32" s="37">
        <v>-1432362.8</v>
      </c>
      <c r="D32" s="37">
        <v>-858593.9999999999</v>
      </c>
      <c r="E32" s="37">
        <v>-231092.39999999997</v>
      </c>
      <c r="F32" s="37">
        <v>-784902.8000000003</v>
      </c>
      <c r="G32" s="37">
        <v>-1225712.4000000001</v>
      </c>
      <c r="H32" s="37">
        <v>-203953.19999999998</v>
      </c>
      <c r="I32" s="37">
        <v>-1615424.8000000003</v>
      </c>
      <c r="J32" s="37">
        <v>-1071703.6000000003</v>
      </c>
      <c r="K32" s="37">
        <v>-716548.8000000003</v>
      </c>
      <c r="L32" s="37">
        <v>-549648</v>
      </c>
      <c r="M32" s="37">
        <v>-541640</v>
      </c>
      <c r="N32" s="37">
        <v>-457300.79999999993</v>
      </c>
      <c r="O32" s="37">
        <f>+O33</f>
        <v>-11083388.800000003</v>
      </c>
    </row>
    <row r="33" spans="1:26" ht="18.75" customHeight="1">
      <c r="A33" s="33" t="s">
        <v>50</v>
      </c>
      <c r="B33" s="34">
        <v>-1394505.2000000002</v>
      </c>
      <c r="C33" s="34">
        <v>-1432362.8</v>
      </c>
      <c r="D33" s="34">
        <v>-858593.9999999999</v>
      </c>
      <c r="E33" s="34">
        <v>-231092.39999999997</v>
      </c>
      <c r="F33" s="34">
        <v>-784902.8000000003</v>
      </c>
      <c r="G33" s="34">
        <v>-1225712.4000000001</v>
      </c>
      <c r="H33" s="34">
        <v>-203953.19999999998</v>
      </c>
      <c r="I33" s="34">
        <v>-1615424.8000000003</v>
      </c>
      <c r="J33" s="34">
        <v>-1071703.6000000003</v>
      </c>
      <c r="K33" s="34">
        <v>-716548.8000000003</v>
      </c>
      <c r="L33" s="34">
        <v>-549648</v>
      </c>
      <c r="M33" s="34">
        <v>-541640</v>
      </c>
      <c r="N33" s="34">
        <v>-457300.79999999993</v>
      </c>
      <c r="O33" s="38">
        <f aca="true" t="shared" si="5" ref="O33:O55">SUM(B33:N33)</f>
        <v>-11083388.800000003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30" t="s">
        <v>51</v>
      </c>
      <c r="B34" s="37">
        <f>SUM(B35:B45)</f>
        <v>-2961198</v>
      </c>
      <c r="C34" s="37">
        <f aca="true" t="shared" si="6" ref="C34:O34">SUM(C35:C45)</f>
        <v>-2185761.6</v>
      </c>
      <c r="D34" s="37">
        <f t="shared" si="6"/>
        <v>-6798</v>
      </c>
      <c r="E34" s="37">
        <f t="shared" si="6"/>
        <v>-3300</v>
      </c>
      <c r="F34" s="37">
        <f t="shared" si="6"/>
        <v>-81188.87</v>
      </c>
      <c r="G34" s="37">
        <f t="shared" si="6"/>
        <v>-49024.32</v>
      </c>
      <c r="H34" s="37">
        <f t="shared" si="6"/>
        <v>-2574</v>
      </c>
      <c r="I34" s="37">
        <f t="shared" si="6"/>
        <v>-44484</v>
      </c>
      <c r="J34" s="37">
        <f t="shared" si="6"/>
        <v>-1188</v>
      </c>
      <c r="K34" s="37">
        <f t="shared" si="6"/>
        <v>705681.0799999982</v>
      </c>
      <c r="L34" s="37">
        <f t="shared" si="6"/>
        <v>662660.3999999985</v>
      </c>
      <c r="M34" s="37">
        <f t="shared" si="6"/>
        <v>-6467.97</v>
      </c>
      <c r="N34" s="37">
        <f t="shared" si="6"/>
        <v>1659.5199999999995</v>
      </c>
      <c r="O34" s="37">
        <f t="shared" si="6"/>
        <v>-3971983.760000001</v>
      </c>
    </row>
    <row r="35" spans="1:26" ht="18.75" customHeight="1">
      <c r="A35" s="33" t="s">
        <v>52</v>
      </c>
      <c r="B35" s="39">
        <v>-198</v>
      </c>
      <c r="C35" s="39">
        <v>-594</v>
      </c>
      <c r="D35" s="39">
        <v>-198</v>
      </c>
      <c r="E35" s="39">
        <v>0</v>
      </c>
      <c r="F35" s="39">
        <v>-81188.87</v>
      </c>
      <c r="G35" s="39">
        <v>-12460.32</v>
      </c>
      <c r="H35" s="39">
        <v>-2574</v>
      </c>
      <c r="I35" s="39">
        <v>0</v>
      </c>
      <c r="J35" s="39">
        <v>0</v>
      </c>
      <c r="K35" s="39">
        <v>-4194.52</v>
      </c>
      <c r="L35" s="39">
        <v>0</v>
      </c>
      <c r="M35" s="39">
        <v>-6467.97</v>
      </c>
      <c r="N35" s="39">
        <v>-6534</v>
      </c>
      <c r="O35" s="39">
        <f t="shared" si="5"/>
        <v>-114409.68000000001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33" t="s">
        <v>53</v>
      </c>
      <c r="B36" s="39">
        <v>0</v>
      </c>
      <c r="C36" s="39">
        <v>-7167.6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-1584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f t="shared" si="5"/>
        <v>-8751.6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54</v>
      </c>
      <c r="B37" s="39">
        <v>0</v>
      </c>
      <c r="C37" s="39">
        <v>0</v>
      </c>
      <c r="D37" s="39">
        <v>-6600</v>
      </c>
      <c r="E37" s="39">
        <v>-3300</v>
      </c>
      <c r="F37" s="39">
        <v>0</v>
      </c>
      <c r="G37" s="39">
        <v>-36300</v>
      </c>
      <c r="H37" s="39">
        <v>0</v>
      </c>
      <c r="I37" s="39">
        <v>-42900</v>
      </c>
      <c r="J37" s="39">
        <v>0</v>
      </c>
      <c r="K37" s="39">
        <v>-9900</v>
      </c>
      <c r="L37" s="39">
        <v>-3300</v>
      </c>
      <c r="M37" s="39">
        <v>0</v>
      </c>
      <c r="N37" s="39">
        <v>0</v>
      </c>
      <c r="O37" s="39">
        <f t="shared" si="5"/>
        <v>-102300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55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40">
        <f t="shared" si="5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56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-264</v>
      </c>
      <c r="H39" s="39">
        <v>0</v>
      </c>
      <c r="I39" s="39">
        <v>0</v>
      </c>
      <c r="J39" s="39">
        <v>-1188</v>
      </c>
      <c r="K39" s="39">
        <v>-224.4</v>
      </c>
      <c r="L39" s="39">
        <v>-39.6</v>
      </c>
      <c r="M39" s="39">
        <v>0</v>
      </c>
      <c r="N39" s="39">
        <v>0</v>
      </c>
      <c r="O39" s="39">
        <f t="shared" si="5"/>
        <v>-1716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6" t="s">
        <v>57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26280000</v>
      </c>
      <c r="L40" s="39">
        <v>23940000</v>
      </c>
      <c r="M40" s="39">
        <v>0</v>
      </c>
      <c r="N40" s="39">
        <v>0</v>
      </c>
      <c r="O40" s="39">
        <f t="shared" si="5"/>
        <v>50220000</v>
      </c>
      <c r="P40"/>
      <c r="Q40" s="41"/>
      <c r="R40" s="42"/>
      <c r="S40" s="42"/>
      <c r="T40" s="42"/>
      <c r="U40" s="42"/>
      <c r="V40" s="42"/>
      <c r="W40" s="42"/>
      <c r="X40" s="42"/>
      <c r="Y40" s="42"/>
      <c r="Z40" s="42"/>
    </row>
    <row r="41" spans="1:26" ht="18.75" customHeight="1">
      <c r="A41" s="16" t="s">
        <v>58</v>
      </c>
      <c r="B41" s="39">
        <v>-2961000</v>
      </c>
      <c r="C41" s="39">
        <v>-2178000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-25560000</v>
      </c>
      <c r="L41" s="39">
        <v>-23274000</v>
      </c>
      <c r="M41" s="39">
        <v>0</v>
      </c>
      <c r="N41" s="39">
        <v>0</v>
      </c>
      <c r="O41" s="39">
        <f t="shared" si="5"/>
        <v>-53973000</v>
      </c>
      <c r="P41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59</v>
      </c>
      <c r="B42" s="39">
        <v>0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f t="shared" si="5"/>
        <v>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60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>SUM(B43:N43)</f>
        <v>0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61</v>
      </c>
      <c r="B44" s="43">
        <v>0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13125.98</v>
      </c>
      <c r="O44" s="39">
        <f t="shared" si="5"/>
        <v>13125.98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62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-4932.46</v>
      </c>
      <c r="O45" s="39">
        <f t="shared" si="5"/>
        <v>-4932.46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30" t="s">
        <v>63</v>
      </c>
      <c r="B47" s="44">
        <v>-24936.03</v>
      </c>
      <c r="C47" s="44">
        <v>-27053.37000000001</v>
      </c>
      <c r="D47" s="44">
        <v>-66932.3</v>
      </c>
      <c r="E47" s="44">
        <v>85293.36</v>
      </c>
      <c r="F47" s="44">
        <v>-16991.40999999999</v>
      </c>
      <c r="G47" s="44">
        <v>-34282.29999999999</v>
      </c>
      <c r="H47" s="44">
        <v>-31161</v>
      </c>
      <c r="I47" s="44">
        <v>-61581.600000000006</v>
      </c>
      <c r="J47" s="44">
        <v>-93017.27000000002</v>
      </c>
      <c r="K47" s="44">
        <v>-29007.459999999992</v>
      </c>
      <c r="L47" s="44">
        <v>-24960.96000000002</v>
      </c>
      <c r="M47" s="44">
        <v>-33878.09999999999</v>
      </c>
      <c r="N47" s="44">
        <v>58326.08</v>
      </c>
      <c r="O47" s="39">
        <f t="shared" si="5"/>
        <v>-300182.36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30" t="s">
        <v>64</v>
      </c>
      <c r="B48" s="44">
        <v>96367.88</v>
      </c>
      <c r="C48" s="44">
        <v>22661.08</v>
      </c>
      <c r="D48" s="44">
        <v>-33619.94</v>
      </c>
      <c r="E48" s="44">
        <v>9437.33</v>
      </c>
      <c r="F48" s="44">
        <v>38283.68</v>
      </c>
      <c r="G48" s="44">
        <v>109195.98</v>
      </c>
      <c r="H48" s="44">
        <v>17457.18</v>
      </c>
      <c r="I48" s="44">
        <v>89602.03</v>
      </c>
      <c r="J48" s="44">
        <v>30321.89</v>
      </c>
      <c r="K48" s="44">
        <v>100159.09</v>
      </c>
      <c r="L48" s="44">
        <v>64772.64</v>
      </c>
      <c r="M48" s="44">
        <v>34994.57</v>
      </c>
      <c r="N48" s="44">
        <v>-11138.61</v>
      </c>
      <c r="O48" s="39">
        <f>SUM(B48:N48)</f>
        <v>568494.7999999999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65</v>
      </c>
      <c r="B49" s="44">
        <v>0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f>O50+O51</f>
        <v>0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ht="18.75" customHeight="1">
      <c r="A50" s="33" t="s">
        <v>66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f>O51+O52</f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67</v>
      </c>
      <c r="B51" s="44">
        <v>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39">
        <f t="shared" si="5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42"/>
      <c r="Q52" s="42"/>
      <c r="R52" s="42"/>
      <c r="S52" s="42"/>
      <c r="T52" s="42"/>
      <c r="U52" s="45"/>
      <c r="V52" s="46"/>
      <c r="W52" s="42"/>
      <c r="X52" s="42"/>
      <c r="Y52" s="42"/>
      <c r="Z52" s="42"/>
    </row>
    <row r="53" spans="1:26" ht="18.75" customHeight="1">
      <c r="A53" s="20" t="s">
        <v>68</v>
      </c>
      <c r="B53" s="47">
        <f>+B20+B31</f>
        <v>35558042.989999995</v>
      </c>
      <c r="C53" s="47">
        <f aca="true" t="shared" si="7" ref="C53:N53">+C20+C31</f>
        <v>25554842.85000001</v>
      </c>
      <c r="D53" s="47">
        <f t="shared" si="7"/>
        <v>24730434.65</v>
      </c>
      <c r="E53" s="47">
        <f t="shared" si="7"/>
        <v>7679455.749999999</v>
      </c>
      <c r="F53" s="47">
        <f t="shared" si="7"/>
        <v>26274205.150000006</v>
      </c>
      <c r="G53" s="47">
        <f t="shared" si="7"/>
        <v>37003795.37</v>
      </c>
      <c r="H53" s="47">
        <f t="shared" si="7"/>
        <v>6519086.560000001</v>
      </c>
      <c r="I53" s="47">
        <f t="shared" si="7"/>
        <v>27638900.929999996</v>
      </c>
      <c r="J53" s="47">
        <f t="shared" si="7"/>
        <v>24521180.000000004</v>
      </c>
      <c r="K53" s="47">
        <f t="shared" si="7"/>
        <v>33741109.91999999</v>
      </c>
      <c r="L53" s="47">
        <f t="shared" si="7"/>
        <v>31148005.890000004</v>
      </c>
      <c r="M53" s="47">
        <f t="shared" si="7"/>
        <v>16925895</v>
      </c>
      <c r="N53" s="47">
        <f t="shared" si="7"/>
        <v>8437388.219999997</v>
      </c>
      <c r="O53" s="47">
        <f>SUM(B53:N53)</f>
        <v>305732343.28</v>
      </c>
      <c r="P53"/>
      <c r="Q53"/>
      <c r="R53"/>
      <c r="S53"/>
      <c r="T53"/>
      <c r="U53" s="48"/>
      <c r="V53"/>
      <c r="W53"/>
      <c r="X53"/>
      <c r="Y53"/>
      <c r="Z53"/>
    </row>
    <row r="54" spans="1:21" ht="18.75" customHeight="1">
      <c r="A54" s="49" t="s">
        <v>69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4">
        <f t="shared" si="5"/>
        <v>0</v>
      </c>
      <c r="P54"/>
      <c r="Q54" s="48"/>
      <c r="R54"/>
      <c r="S54"/>
      <c r="U54" s="50"/>
    </row>
    <row r="55" spans="1:19" ht="18.75" customHeight="1">
      <c r="A55" s="49" t="s">
        <v>70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</row>
    <row r="56" spans="1:19" ht="15.75">
      <c r="A56" s="51"/>
      <c r="B56" s="52"/>
      <c r="C56" s="52"/>
      <c r="D56" s="53"/>
      <c r="E56" s="53"/>
      <c r="F56" s="53"/>
      <c r="G56" s="53"/>
      <c r="H56" s="53"/>
      <c r="I56" s="52"/>
      <c r="J56" s="53"/>
      <c r="K56" s="53"/>
      <c r="L56" s="53"/>
      <c r="M56" s="53"/>
      <c r="N56" s="53"/>
      <c r="O56" s="54"/>
      <c r="P56" s="50"/>
      <c r="Q56"/>
      <c r="R56" s="48"/>
      <c r="S56"/>
    </row>
    <row r="57" spans="1:19" ht="12.75" customHeight="1">
      <c r="A57" s="55"/>
      <c r="B57" s="56"/>
      <c r="C57" s="56"/>
      <c r="D57" s="57"/>
      <c r="E57" s="57"/>
      <c r="F57" s="57"/>
      <c r="G57" s="57"/>
      <c r="H57" s="57"/>
      <c r="I57" s="56"/>
      <c r="J57" s="57"/>
      <c r="K57" s="57"/>
      <c r="L57" s="57"/>
      <c r="M57" s="57"/>
      <c r="N57" s="57"/>
      <c r="O57" s="58"/>
      <c r="P57" s="42"/>
      <c r="Q57" s="42"/>
      <c r="R57" s="45"/>
      <c r="S57" s="42"/>
    </row>
    <row r="58" spans="1:17" ht="1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42"/>
      <c r="Q58" s="45"/>
    </row>
    <row r="59" spans="1:17" ht="18.75" customHeight="1">
      <c r="A59" s="20" t="s">
        <v>71</v>
      </c>
      <c r="B59" s="61">
        <f aca="true" t="shared" si="8" ref="B59:O59">SUM(B60:B70)</f>
        <v>35558042.98</v>
      </c>
      <c r="C59" s="61">
        <f t="shared" si="8"/>
        <v>25554842.88</v>
      </c>
      <c r="D59" s="61">
        <f t="shared" si="8"/>
        <v>24730434.639999997</v>
      </c>
      <c r="E59" s="61">
        <f t="shared" si="8"/>
        <v>7679455.73</v>
      </c>
      <c r="F59" s="61">
        <f t="shared" si="8"/>
        <v>26274205.13</v>
      </c>
      <c r="G59" s="61">
        <f t="shared" si="8"/>
        <v>37003795.33</v>
      </c>
      <c r="H59" s="61">
        <f t="shared" si="8"/>
        <v>6519086.56</v>
      </c>
      <c r="I59" s="61">
        <f t="shared" si="8"/>
        <v>27638900.909999993</v>
      </c>
      <c r="J59" s="61">
        <f t="shared" si="8"/>
        <v>24521180.020000007</v>
      </c>
      <c r="K59" s="61">
        <f t="shared" si="8"/>
        <v>33741109.90000001</v>
      </c>
      <c r="L59" s="61">
        <f t="shared" si="8"/>
        <v>31148005.88</v>
      </c>
      <c r="M59" s="61">
        <f t="shared" si="8"/>
        <v>16925895.020000003</v>
      </c>
      <c r="N59" s="61">
        <f t="shared" si="8"/>
        <v>8437388.23</v>
      </c>
      <c r="O59" s="47">
        <f t="shared" si="8"/>
        <v>305732343.21000004</v>
      </c>
      <c r="Q59"/>
    </row>
    <row r="60" spans="1:18" ht="18.75" customHeight="1">
      <c r="A60" s="30" t="s">
        <v>72</v>
      </c>
      <c r="B60" s="61">
        <v>29036216.72</v>
      </c>
      <c r="C60" s="61">
        <v>18225513.81</v>
      </c>
      <c r="D60" s="62">
        <v>0</v>
      </c>
      <c r="E60" s="62">
        <v>0</v>
      </c>
      <c r="F60" s="62">
        <v>0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47">
        <f>SUM(B60:N60)</f>
        <v>47261730.53</v>
      </c>
      <c r="P60"/>
      <c r="Q60"/>
      <c r="R60" s="48"/>
    </row>
    <row r="61" spans="1:16" ht="18.75" customHeight="1">
      <c r="A61" s="30" t="s">
        <v>73</v>
      </c>
      <c r="B61" s="61">
        <v>6521826.26</v>
      </c>
      <c r="C61" s="61">
        <v>7329329.07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47">
        <f aca="true" t="shared" si="9" ref="O61:O70">SUM(B61:N61)</f>
        <v>13851155.33</v>
      </c>
      <c r="P61"/>
    </row>
    <row r="62" spans="1:17" ht="18.75" customHeight="1">
      <c r="A62" s="30" t="s">
        <v>74</v>
      </c>
      <c r="B62" s="62">
        <v>0</v>
      </c>
      <c r="C62" s="62">
        <v>0</v>
      </c>
      <c r="D62" s="37">
        <v>24730434.639999997</v>
      </c>
      <c r="E62" s="62">
        <v>0</v>
      </c>
      <c r="F62" s="62">
        <v>0</v>
      </c>
      <c r="G62" s="62">
        <v>0</v>
      </c>
      <c r="H62" s="61">
        <v>6519086.56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37">
        <f t="shared" si="9"/>
        <v>31249521.199999996</v>
      </c>
      <c r="P62" s="19"/>
      <c r="Q62"/>
    </row>
    <row r="63" spans="1:18" ht="18.75" customHeight="1">
      <c r="A63" s="30" t="s">
        <v>75</v>
      </c>
      <c r="B63" s="62">
        <v>0</v>
      </c>
      <c r="C63" s="62">
        <v>0</v>
      </c>
      <c r="D63" s="62">
        <v>0</v>
      </c>
      <c r="E63" s="37">
        <v>7679455.73</v>
      </c>
      <c r="F63" s="62">
        <v>0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47">
        <f t="shared" si="9"/>
        <v>7679455.73</v>
      </c>
      <c r="R63"/>
    </row>
    <row r="64" spans="1:19" ht="18.75" customHeight="1">
      <c r="A64" s="30" t="s">
        <v>76</v>
      </c>
      <c r="B64" s="62">
        <v>0</v>
      </c>
      <c r="C64" s="62">
        <v>0</v>
      </c>
      <c r="D64" s="62">
        <v>0</v>
      </c>
      <c r="E64" s="62">
        <v>0</v>
      </c>
      <c r="F64" s="37">
        <v>26274205.13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37">
        <f t="shared" si="9"/>
        <v>26274205.13</v>
      </c>
      <c r="S64"/>
    </row>
    <row r="65" spans="1:20" ht="18.75" customHeight="1">
      <c r="A65" s="30" t="s">
        <v>77</v>
      </c>
      <c r="B65" s="62">
        <v>0</v>
      </c>
      <c r="C65" s="62">
        <v>0</v>
      </c>
      <c r="D65" s="62">
        <v>0</v>
      </c>
      <c r="E65" s="62">
        <v>0</v>
      </c>
      <c r="F65" s="62">
        <v>0</v>
      </c>
      <c r="G65" s="61">
        <v>37003795.33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47">
        <f t="shared" si="9"/>
        <v>37003795.33</v>
      </c>
      <c r="T65"/>
    </row>
    <row r="66" spans="1:21" ht="18.75" customHeight="1">
      <c r="A66" s="30" t="s">
        <v>78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1">
        <v>27638900.909999993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47">
        <f t="shared" si="9"/>
        <v>27638900.909999993</v>
      </c>
      <c r="U66"/>
    </row>
    <row r="67" spans="1:22" ht="18.75" customHeight="1">
      <c r="A67" s="30" t="s">
        <v>79</v>
      </c>
      <c r="B67" s="62">
        <v>0</v>
      </c>
      <c r="C67" s="62">
        <v>0</v>
      </c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  <c r="J67" s="37">
        <v>24521180.020000007</v>
      </c>
      <c r="K67" s="62">
        <v>0</v>
      </c>
      <c r="L67" s="62">
        <v>0</v>
      </c>
      <c r="M67" s="62">
        <v>0</v>
      </c>
      <c r="N67" s="62">
        <v>0</v>
      </c>
      <c r="O67" s="47">
        <f t="shared" si="9"/>
        <v>24521180.020000007</v>
      </c>
      <c r="V67"/>
    </row>
    <row r="68" spans="1:23" ht="18.75" customHeight="1">
      <c r="A68" s="30" t="s">
        <v>80</v>
      </c>
      <c r="B68" s="62">
        <v>0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0</v>
      </c>
      <c r="I68" s="62">
        <v>0</v>
      </c>
      <c r="J68" s="62">
        <v>0</v>
      </c>
      <c r="K68" s="37">
        <v>33741109.90000001</v>
      </c>
      <c r="L68" s="37">
        <v>31148005.88</v>
      </c>
      <c r="M68" s="62">
        <v>0</v>
      </c>
      <c r="N68" s="62">
        <v>0</v>
      </c>
      <c r="O68" s="47">
        <f t="shared" si="9"/>
        <v>64889115.780000016</v>
      </c>
      <c r="P68"/>
      <c r="W68"/>
    </row>
    <row r="69" spans="1:25" ht="18.75" customHeight="1">
      <c r="A69" s="30" t="s">
        <v>81</v>
      </c>
      <c r="B69" s="62">
        <v>0</v>
      </c>
      <c r="C69" s="62">
        <v>0</v>
      </c>
      <c r="D69" s="62">
        <v>0</v>
      </c>
      <c r="E69" s="62">
        <v>0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37">
        <v>16925895.020000003</v>
      </c>
      <c r="N69" s="62">
        <v>0</v>
      </c>
      <c r="O69" s="47">
        <f t="shared" si="9"/>
        <v>16925895.020000003</v>
      </c>
      <c r="R69"/>
      <c r="Y69"/>
    </row>
    <row r="70" spans="1:26" ht="18.75" customHeight="1">
      <c r="A70" s="51" t="s">
        <v>82</v>
      </c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4">
        <v>8437388.23</v>
      </c>
      <c r="O70" s="65">
        <f t="shared" si="9"/>
        <v>8437388.23</v>
      </c>
      <c r="P70"/>
      <c r="S70"/>
      <c r="Z70"/>
    </row>
    <row r="71" spans="1:12" ht="21" customHeight="1">
      <c r="A71" s="66" t="s">
        <v>83</v>
      </c>
      <c r="B71" s="67"/>
      <c r="C71" s="67"/>
      <c r="D71"/>
      <c r="E71"/>
      <c r="F71"/>
      <c r="G71"/>
      <c r="H71" s="68"/>
      <c r="I71" s="68"/>
      <c r="J71"/>
      <c r="K71"/>
      <c r="L71"/>
    </row>
    <row r="72" spans="1:14" ht="15.75">
      <c r="A72" s="69" t="s">
        <v>84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</row>
    <row r="73" spans="1:14" ht="15.75">
      <c r="A73" s="69" t="s">
        <v>85</v>
      </c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</row>
    <row r="74" spans="1:14" ht="15.75">
      <c r="A74" s="69" t="s">
        <v>86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</row>
    <row r="75" spans="1:14" ht="15.75">
      <c r="A75" s="69" t="s">
        <v>87</v>
      </c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</row>
    <row r="76" ht="13.5">
      <c r="N76" s="29"/>
    </row>
    <row r="77" ht="14.25">
      <c r="N77" s="29"/>
    </row>
    <row r="78" ht="13.5">
      <c r="N78" s="29"/>
    </row>
    <row r="79" ht="13.5">
      <c r="N79" s="29"/>
    </row>
    <row r="80" spans="1:14" ht="15.75">
      <c r="A80" s="66"/>
      <c r="N80" s="29"/>
    </row>
    <row r="82" spans="1:14" ht="15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</row>
    <row r="84" spans="1:14" ht="15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ht="13.5">
      <c r="N91" s="29"/>
    </row>
    <row r="92" ht="13.5">
      <c r="N92" s="29"/>
    </row>
    <row r="93" ht="13.5">
      <c r="N93" s="29"/>
    </row>
    <row r="94" ht="13.5">
      <c r="N94" s="29"/>
    </row>
    <row r="95" ht="13.5">
      <c r="N95" s="29"/>
    </row>
    <row r="96" spans="3:14" ht="13.5">
      <c r="C96" s="19"/>
      <c r="D96" s="19"/>
      <c r="E96" s="19"/>
      <c r="N96" s="29"/>
    </row>
    <row r="97" spans="3:14" ht="13.5">
      <c r="C97" s="19"/>
      <c r="E97" s="19"/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  <row r="105" ht="13.5">
      <c r="N105" s="29"/>
    </row>
    <row r="106" ht="13.5">
      <c r="N106" s="29"/>
    </row>
    <row r="107" ht="13.5">
      <c r="N107" s="29"/>
    </row>
    <row r="108" ht="13.5">
      <c r="N108" s="29"/>
    </row>
    <row r="109" ht="13.5">
      <c r="N109" s="29"/>
    </row>
  </sheetData>
  <sheetProtection/>
  <mergeCells count="11">
    <mergeCell ref="A73:N73"/>
    <mergeCell ref="A74:N74"/>
    <mergeCell ref="A75:N75"/>
    <mergeCell ref="A82:N82"/>
    <mergeCell ref="A84:N84"/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2023-06-22T18:28:59Z</dcterms:created>
  <dcterms:modified xsi:type="dcterms:W3CDTF">2023-06-22T18:31:48Z</dcterms:modified>
  <cp:category/>
  <cp:version/>
  <cp:contentType/>
  <cp:contentStatus/>
</cp:coreProperties>
</file>