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<sst xmlns="http://schemas.openxmlformats.org/spreadsheetml/2006/main" count="88" uniqueCount="85">
  <si>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</si>
  <si>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</si>
  <si>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</si>
  <si>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</si>
  <si>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</si>
  <si>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</si>
  <si>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</si>
  <si>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</si>
  <si>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</si>
  <si>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</si>
  <si>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</si>
  <si>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</si>
  <si>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</si>
  <si>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</si>
  <si>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</si>
  <si>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</si>
  <si>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</si>
  <si>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</si>
  <si>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</si>
  <si>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</si>
  <si>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</si>
  <si>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</si>
  <si>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</si>
  <si>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</si>
  <si>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</si>
  <si>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</si>
  <si>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</si>
  <si>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</si>
  <si>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</si>
  <si>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</si>
  <si>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</si>
  <si>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</si>
  <si>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</si>
  <si>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</si>
  <si>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</si>
  <si>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</si>
  <si>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</si>
  <si>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</si>
  <si>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</si>
  <si>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</si>
  <si>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</si>
  <si>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</si>
  <si>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</si>
  <si>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</si>
  <si>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</si>
  <si>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</si>
  <si>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</si>
  <si>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</si>
  <si>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</si>
  <si>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</si>
  <si>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</si>
  <si>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</si>
  <si>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</si>
  <si>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</si>
  <si>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</si>
  <si>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</si>
  <si>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</si>
  <si>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</si>
  <si>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</si>
  <si>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</si>
  <si>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</si>
  <si>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</si>
  <si>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</si>
  <si>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</si>
  <si>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</si>
  <si>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</si>
  <si>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</si>
  <si>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</si>
  <si>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</si>
  <si>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</si>
  <si>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</si>
  <si>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</si>
  <si>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</si>
  <si>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</si>
  <si>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</si>
  <si>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</si>
  <si>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</si>
  <si>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</si>
  <si>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</si>
  <si>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</si>
  <si>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</si>
  <si>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</si>
  <si>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</si>
  <si>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</si>
  <si>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04/05/23 - VENCIMENTO 11/05/23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</si>
</sst>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" sqref="D1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404662</v>
      </c>
      <c r="C7" s="9">
        <f t="shared" si="0"/>
        <v>284249</v>
      </c>
      <c r="D7" s="9">
        <f t="shared" si="0"/>
        <v>264338</v>
      </c>
      <c r="E7" s="9">
        <f t="shared" si="0"/>
        <v>73938</v>
      </c>
      <c r="F7" s="9">
        <f t="shared" si="0"/>
        <v>254303</v>
      </c>
      <c r="G7" s="9">
        <f t="shared" si="0"/>
        <v>397697</v>
      </c>
      <c r="H7" s="9">
        <f t="shared" si="0"/>
        <v>44019</v>
      </c>
      <c r="I7" s="9">
        <f t="shared" si="0"/>
        <v>313414</v>
      </c>
      <c r="J7" s="9">
        <f t="shared" si="0"/>
        <v>227959</v>
      </c>
      <c r="K7" s="9">
        <f t="shared" si="0"/>
        <v>360816</v>
      </c>
      <c r="L7" s="9">
        <f t="shared" si="0"/>
        <v>269410</v>
      </c>
      <c r="M7" s="9">
        <f t="shared" si="0"/>
        <v>138879</v>
      </c>
      <c r="N7" s="9">
        <f t="shared" si="0"/>
        <v>88881</v>
      </c>
      <c r="O7" s="9">
        <f t="shared" si="0"/>
        <v>3122565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10393</v>
      </c>
      <c r="C8" s="11">
        <f t="shared" si="1"/>
        <v>11273</v>
      </c>
      <c r="D8" s="11">
        <f t="shared" si="1"/>
        <v>6285</v>
      </c>
      <c r="E8" s="11">
        <f t="shared" si="1"/>
        <v>1887</v>
      </c>
      <c r="F8" s="11">
        <f t="shared" si="1"/>
        <v>6049</v>
      </c>
      <c r="G8" s="11">
        <f t="shared" si="1"/>
        <v>9517</v>
      </c>
      <c r="H8" s="11">
        <f t="shared" si="1"/>
        <v>1558</v>
      </c>
      <c r="I8" s="11">
        <f t="shared" si="1"/>
        <v>13768</v>
      </c>
      <c r="J8" s="11">
        <f t="shared" si="1"/>
        <v>8387</v>
      </c>
      <c r="K8" s="11">
        <f t="shared" si="1"/>
        <v>5625</v>
      </c>
      <c r="L8" s="11">
        <f t="shared" si="1"/>
        <v>4420</v>
      </c>
      <c r="M8" s="11">
        <f t="shared" si="1"/>
        <v>4410</v>
      </c>
      <c r="N8" s="11">
        <f t="shared" si="1"/>
        <v>3776</v>
      </c>
      <c r="O8" s="11">
        <f t="shared" si="1"/>
        <v>87348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10393</v>
      </c>
      <c r="C9" s="11">
        <v>11273</v>
      </c>
      <c r="D9" s="11">
        <v>6285</v>
      </c>
      <c r="E9" s="11">
        <v>1887</v>
      </c>
      <c r="F9" s="11">
        <v>6049</v>
      </c>
      <c r="G9" s="11">
        <v>9517</v>
      </c>
      <c r="H9" s="11">
        <v>1558</v>
      </c>
      <c r="I9" s="11">
        <v>13768</v>
      </c>
      <c r="J9" s="11">
        <v>8387</v>
      </c>
      <c r="K9" s="11">
        <v>5615</v>
      </c>
      <c r="L9" s="11">
        <v>4420</v>
      </c>
      <c r="M9" s="11">
        <v>4410</v>
      </c>
      <c r="N9" s="11">
        <v>3765</v>
      </c>
      <c r="O9" s="11">
        <f>SUM(B9:N9)</f>
        <v>87327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</v>
      </c>
      <c r="L10" s="13">
        <v>0</v>
      </c>
      <c r="M10" s="13">
        <v>0</v>
      </c>
      <c r="N10" s="13">
        <v>11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394269</v>
      </c>
      <c r="C11" s="13">
        <v>272976</v>
      </c>
      <c r="D11" s="13">
        <v>258053</v>
      </c>
      <c r="E11" s="13">
        <v>72051</v>
      </c>
      <c r="F11" s="13">
        <v>248254</v>
      </c>
      <c r="G11" s="13">
        <v>388180</v>
      </c>
      <c r="H11" s="13">
        <v>42461</v>
      </c>
      <c r="I11" s="13">
        <v>299646</v>
      </c>
      <c r="J11" s="13">
        <v>219572</v>
      </c>
      <c r="K11" s="13">
        <v>355191</v>
      </c>
      <c r="L11" s="13">
        <v>264990</v>
      </c>
      <c r="M11" s="13">
        <v>134469</v>
      </c>
      <c r="N11" s="13">
        <v>85105</v>
      </c>
      <c r="O11" s="11">
        <f>SUM(B11:N11)</f>
        <v>3035217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28668</v>
      </c>
      <c r="C12" s="13">
        <v>24581</v>
      </c>
      <c r="D12" s="13">
        <v>19635</v>
      </c>
      <c r="E12" s="13">
        <v>7762</v>
      </c>
      <c r="F12" s="13">
        <v>22315</v>
      </c>
      <c r="G12" s="13">
        <v>38002</v>
      </c>
      <c r="H12" s="13">
        <v>4634</v>
      </c>
      <c r="I12" s="13">
        <v>29193</v>
      </c>
      <c r="J12" s="13">
        <v>19485</v>
      </c>
      <c r="K12" s="13">
        <v>24429</v>
      </c>
      <c r="L12" s="13">
        <v>18480</v>
      </c>
      <c r="M12" s="13">
        <v>7120</v>
      </c>
      <c r="N12" s="13">
        <v>3749</v>
      </c>
      <c r="O12" s="11">
        <f>SUM(B12:N12)</f>
        <v>248053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365601</v>
      </c>
      <c r="C13" s="15">
        <f t="shared" si="2"/>
        <v>248395</v>
      </c>
      <c r="D13" s="15">
        <f t="shared" si="2"/>
        <v>238418</v>
      </c>
      <c r="E13" s="15">
        <f t="shared" si="2"/>
        <v>64289</v>
      </c>
      <c r="F13" s="15">
        <f t="shared" si="2"/>
        <v>225939</v>
      </c>
      <c r="G13" s="15">
        <f t="shared" si="2"/>
        <v>350178</v>
      </c>
      <c r="H13" s="15">
        <f t="shared" si="2"/>
        <v>37827</v>
      </c>
      <c r="I13" s="15">
        <f t="shared" si="2"/>
        <v>270453</v>
      </c>
      <c r="J13" s="15">
        <f t="shared" si="2"/>
        <v>200087</v>
      </c>
      <c r="K13" s="15">
        <f t="shared" si="2"/>
        <v>330762</v>
      </c>
      <c r="L13" s="15">
        <f t="shared" si="2"/>
        <v>246510</v>
      </c>
      <c r="M13" s="15">
        <f t="shared" si="2"/>
        <v>127349</v>
      </c>
      <c r="N13" s="15">
        <f t="shared" si="2"/>
        <v>81356</v>
      </c>
      <c r="O13" s="11">
        <f>SUM(B13:N13)</f>
        <v>2787164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1.165015274596363</v>
      </c>
      <c r="C18" s="19">
        <v>1.197751212498837</v>
      </c>
      <c r="D18" s="19">
        <v>1.27770188791429</v>
      </c>
      <c r="E18" s="19">
        <v>0.823441978319873</v>
      </c>
      <c r="F18" s="19">
        <v>1.245205342160991</v>
      </c>
      <c r="G18" s="19">
        <v>1.364221090351294</v>
      </c>
      <c r="H18" s="19">
        <v>1.586034896196331</v>
      </c>
      <c r="I18" s="19">
        <v>1.105778946854028</v>
      </c>
      <c r="J18" s="19">
        <v>1.317992905824138</v>
      </c>
      <c r="K18" s="19">
        <v>1.13164265453934</v>
      </c>
      <c r="L18" s="19">
        <v>1.210788034981002</v>
      </c>
      <c r="M18" s="19">
        <v>1.177246790739902</v>
      </c>
      <c r="N18" s="19">
        <v>1.05828067163324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1499241.3000000005</v>
      </c>
      <c r="C20" s="24">
        <f t="shared" si="3"/>
        <v>1093343.5900000003</v>
      </c>
      <c r="D20" s="24">
        <f t="shared" si="3"/>
        <v>951540.3000000002</v>
      </c>
      <c r="E20" s="24">
        <f t="shared" si="3"/>
        <v>296490.4099999999</v>
      </c>
      <c r="F20" s="24">
        <f t="shared" si="3"/>
        <v>1031621.5300000001</v>
      </c>
      <c r="G20" s="24">
        <f t="shared" si="3"/>
        <v>1468409.0599999996</v>
      </c>
      <c r="H20" s="24">
        <f t="shared" si="3"/>
        <v>249607.17</v>
      </c>
      <c r="I20" s="24">
        <f t="shared" si="3"/>
        <v>1124051.8299999998</v>
      </c>
      <c r="J20" s="24">
        <f t="shared" si="3"/>
        <v>961945.0199999999</v>
      </c>
      <c r="K20" s="24">
        <f t="shared" si="3"/>
        <v>1256838.9500000002</v>
      </c>
      <c r="L20" s="24">
        <f t="shared" si="3"/>
        <v>1148249.49</v>
      </c>
      <c r="M20" s="24">
        <f t="shared" si="3"/>
        <v>665745.5</v>
      </c>
      <c r="N20" s="24">
        <f t="shared" si="3"/>
        <v>342504.70000000007</v>
      </c>
      <c r="O20" s="24">
        <f>O21+O22+O23+O24+O25+O26+O27+O28+O29</f>
        <v>12089588.850000001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1172305.81</v>
      </c>
      <c r="C21" s="28">
        <f aca="true" t="shared" si="4" ref="C21:N21">ROUND((C15+C16)*C7,2)</f>
        <v>850700.41</v>
      </c>
      <c r="D21" s="28">
        <f t="shared" si="4"/>
        <v>693807.95</v>
      </c>
      <c r="E21" s="28">
        <f t="shared" si="4"/>
        <v>331537.99</v>
      </c>
      <c r="F21" s="28">
        <f t="shared" si="4"/>
        <v>773666.02</v>
      </c>
      <c r="G21" s="28">
        <f t="shared" si="4"/>
        <v>995515.13</v>
      </c>
      <c r="H21" s="28">
        <f t="shared" si="4"/>
        <v>147939.06</v>
      </c>
      <c r="I21" s="28">
        <f t="shared" si="4"/>
        <v>931372.38</v>
      </c>
      <c r="J21" s="28">
        <f t="shared" si="4"/>
        <v>681369.45</v>
      </c>
      <c r="K21" s="28">
        <f t="shared" si="4"/>
        <v>1019413.44</v>
      </c>
      <c r="L21" s="28">
        <f t="shared" si="4"/>
        <v>866691.97</v>
      </c>
      <c r="M21" s="28">
        <f t="shared" si="4"/>
        <v>515546.62</v>
      </c>
      <c r="N21" s="28">
        <f t="shared" si="4"/>
        <v>298026.88</v>
      </c>
      <c r="O21" s="28">
        <f aca="true" t="shared" si="5" ref="O21:O29">SUM(B21:N21)</f>
        <v>9277893.110000001</v>
      </c>
    </row>
    <row r="22" spans="1:23" ht="18.75" customHeight="1">
      <c r="A22" s="26" t="s">
        <v>33</v>
      </c>
      <c r="B22" s="28">
        <f>IF(B18&lt;&gt;0,ROUND((B18-1)*B21,2),0)</f>
        <v>193448.37</v>
      </c>
      <c r="C22" s="28">
        <f aca="true" t="shared" si="6" ref="C22:N22">IF(C18&lt;&gt;0,ROUND((C18-1)*C21,2),0)</f>
        <v>168227.04</v>
      </c>
      <c r="D22" s="28">
        <f t="shared" si="6"/>
        <v>192671.78</v>
      </c>
      <c r="E22" s="28">
        <f t="shared" si="6"/>
        <v>-58535.69</v>
      </c>
      <c r="F22" s="28">
        <f t="shared" si="6"/>
        <v>189707.04</v>
      </c>
      <c r="G22" s="28">
        <f t="shared" si="6"/>
        <v>362587.61</v>
      </c>
      <c r="H22" s="28">
        <f t="shared" si="6"/>
        <v>86697.45</v>
      </c>
      <c r="I22" s="28">
        <f t="shared" si="6"/>
        <v>98519.59</v>
      </c>
      <c r="J22" s="28">
        <f t="shared" si="6"/>
        <v>216670.65</v>
      </c>
      <c r="K22" s="28">
        <f t="shared" si="6"/>
        <v>134198.29</v>
      </c>
      <c r="L22" s="28">
        <f t="shared" si="6"/>
        <v>182688.3</v>
      </c>
      <c r="M22" s="28">
        <f t="shared" si="6"/>
        <v>91378.98</v>
      </c>
      <c r="N22" s="28">
        <f t="shared" si="6"/>
        <v>17369.21</v>
      </c>
      <c r="O22" s="28">
        <f t="shared" si="5"/>
        <v>1875628.62</v>
      </c>
      <c r="W22" s="51"/>
    </row>
    <row r="23" spans="1:15" ht="18.75" customHeight="1">
      <c r="A23" s="26" t="s">
        <v>34</v>
      </c>
      <c r="B23" s="28">
        <v>68362.37</v>
      </c>
      <c r="C23" s="28">
        <v>45513.78</v>
      </c>
      <c r="D23" s="28">
        <v>32043.62</v>
      </c>
      <c r="E23" s="28">
        <v>12598.49</v>
      </c>
      <c r="F23" s="28">
        <v>40553.14</v>
      </c>
      <c r="G23" s="28">
        <v>64963.18</v>
      </c>
      <c r="H23" s="28">
        <v>6598.78</v>
      </c>
      <c r="I23" s="28">
        <v>48144.16</v>
      </c>
      <c r="J23" s="28">
        <v>39890.56</v>
      </c>
      <c r="K23" s="28">
        <v>59076.56</v>
      </c>
      <c r="L23" s="28">
        <v>55035.09</v>
      </c>
      <c r="M23" s="28">
        <v>27420.71</v>
      </c>
      <c r="N23" s="28">
        <v>16398.99</v>
      </c>
      <c r="O23" s="28">
        <f t="shared" si="5"/>
        <v>516599.43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1086.37</v>
      </c>
      <c r="C26" s="28">
        <v>805.01</v>
      </c>
      <c r="D26" s="28">
        <v>692.99</v>
      </c>
      <c r="E26" s="28">
        <v>216.23</v>
      </c>
      <c r="F26" s="28">
        <v>758.12</v>
      </c>
      <c r="G26" s="28">
        <v>1075.95</v>
      </c>
      <c r="H26" s="28">
        <v>182.36</v>
      </c>
      <c r="I26" s="28">
        <v>815.43</v>
      </c>
      <c r="J26" s="28">
        <v>706.01</v>
      </c>
      <c r="K26" s="28">
        <v>917.03</v>
      </c>
      <c r="L26" s="28">
        <v>836.27</v>
      </c>
      <c r="M26" s="28">
        <v>479.36</v>
      </c>
      <c r="N26" s="28">
        <v>252.71</v>
      </c>
      <c r="O26" s="28">
        <f t="shared" si="5"/>
        <v>8823.84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710.8</v>
      </c>
      <c r="D27" s="28">
        <v>623.39</v>
      </c>
      <c r="E27" s="28">
        <v>190.42</v>
      </c>
      <c r="F27" s="28">
        <v>627.35</v>
      </c>
      <c r="G27" s="28">
        <v>845.13</v>
      </c>
      <c r="H27" s="28">
        <v>156.5</v>
      </c>
      <c r="I27" s="28">
        <v>661.25</v>
      </c>
      <c r="J27" s="28">
        <v>632.56</v>
      </c>
      <c r="K27" s="28">
        <v>812.55</v>
      </c>
      <c r="L27" s="28">
        <v>721.24</v>
      </c>
      <c r="M27" s="28">
        <v>408.22</v>
      </c>
      <c r="N27" s="28">
        <v>213.89</v>
      </c>
      <c r="O27" s="28">
        <f t="shared" si="5"/>
        <v>7557.95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-45729.2</v>
      </c>
      <c r="C31" s="28">
        <f aca="true" t="shared" si="7" ref="C31:O31">+C32+C34+C47+C48+C49+C54-C55</f>
        <v>-56768.799999999996</v>
      </c>
      <c r="D31" s="28">
        <f t="shared" si="7"/>
        <v>-27654</v>
      </c>
      <c r="E31" s="28">
        <f t="shared" si="7"/>
        <v>-8302.8</v>
      </c>
      <c r="F31" s="28">
        <f t="shared" si="7"/>
        <v>-26615.6</v>
      </c>
      <c r="G31" s="28">
        <f t="shared" si="7"/>
        <v>-41874.8</v>
      </c>
      <c r="H31" s="28">
        <f t="shared" si="7"/>
        <v>-6855.2</v>
      </c>
      <c r="I31" s="28">
        <f t="shared" si="7"/>
        <v>-62163.2</v>
      </c>
      <c r="J31" s="28">
        <f t="shared" si="7"/>
        <v>-36902.8</v>
      </c>
      <c r="K31" s="28">
        <f t="shared" si="7"/>
        <v>-24706</v>
      </c>
      <c r="L31" s="28">
        <f t="shared" si="7"/>
        <v>-19448</v>
      </c>
      <c r="M31" s="28">
        <f t="shared" si="7"/>
        <v>-19404</v>
      </c>
      <c r="N31" s="28">
        <f t="shared" si="7"/>
        <v>-16566</v>
      </c>
      <c r="O31" s="28">
        <f t="shared" si="7"/>
        <v>-392990.4000000001</v>
      </c>
    </row>
    <row r="32" spans="1:15" ht="18.75" customHeight="1">
      <c r="A32" s="26" t="s">
        <v>38</v>
      </c>
      <c r="B32" s="29">
        <f>+B33</f>
        <v>-45729.2</v>
      </c>
      <c r="C32" s="29">
        <f>+C33</f>
        <v>-49601.2</v>
      </c>
      <c r="D32" s="29">
        <f aca="true" t="shared" si="8" ref="D32:O32">+D33</f>
        <v>-27654</v>
      </c>
      <c r="E32" s="29">
        <f t="shared" si="8"/>
        <v>-8302.8</v>
      </c>
      <c r="F32" s="29">
        <f t="shared" si="8"/>
        <v>-26615.6</v>
      </c>
      <c r="G32" s="29">
        <f t="shared" si="8"/>
        <v>-41874.8</v>
      </c>
      <c r="H32" s="29">
        <f t="shared" si="8"/>
        <v>-6855.2</v>
      </c>
      <c r="I32" s="29">
        <f t="shared" si="8"/>
        <v>-60579.2</v>
      </c>
      <c r="J32" s="29">
        <f t="shared" si="8"/>
        <v>-36902.8</v>
      </c>
      <c r="K32" s="29">
        <f t="shared" si="8"/>
        <v>-24706</v>
      </c>
      <c r="L32" s="29">
        <f t="shared" si="8"/>
        <v>-19448</v>
      </c>
      <c r="M32" s="29">
        <f t="shared" si="8"/>
        <v>-19404</v>
      </c>
      <c r="N32" s="29">
        <f t="shared" si="8"/>
        <v>-16566</v>
      </c>
      <c r="O32" s="29">
        <f t="shared" si="8"/>
        <v>-384238.8</v>
      </c>
    </row>
    <row r="33" spans="1:26" ht="18.75" customHeight="1">
      <c r="A33" s="27" t="s">
        <v>39</v>
      </c>
      <c r="B33" s="16">
        <f>ROUND((-B9)*$G$3,2)</f>
        <v>-45729.2</v>
      </c>
      <c r="C33" s="16">
        <f aca="true" t="shared" si="9" ref="C33:N33">ROUND((-C9)*$G$3,2)</f>
        <v>-49601.2</v>
      </c>
      <c r="D33" s="16">
        <f t="shared" si="9"/>
        <v>-27654</v>
      </c>
      <c r="E33" s="16">
        <f t="shared" si="9"/>
        <v>-8302.8</v>
      </c>
      <c r="F33" s="16">
        <f t="shared" si="9"/>
        <v>-26615.6</v>
      </c>
      <c r="G33" s="16">
        <f t="shared" si="9"/>
        <v>-41874.8</v>
      </c>
      <c r="H33" s="16">
        <f t="shared" si="9"/>
        <v>-6855.2</v>
      </c>
      <c r="I33" s="16">
        <f t="shared" si="9"/>
        <v>-60579.2</v>
      </c>
      <c r="J33" s="16">
        <f t="shared" si="9"/>
        <v>-36902.8</v>
      </c>
      <c r="K33" s="16">
        <f t="shared" si="9"/>
        <v>-24706</v>
      </c>
      <c r="L33" s="16">
        <f t="shared" si="9"/>
        <v>-19448</v>
      </c>
      <c r="M33" s="16">
        <f t="shared" si="9"/>
        <v>-19404</v>
      </c>
      <c r="N33" s="16">
        <f t="shared" si="9"/>
        <v>-16566</v>
      </c>
      <c r="O33" s="30">
        <f aca="true" t="shared" si="10" ref="O33:O55">SUM(B33:N33)</f>
        <v>-384238.8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-7167.6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-1584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-8751.600000000093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-7167.6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-1584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-8751.6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1453512.1000000006</v>
      </c>
      <c r="C53" s="34">
        <f aca="true" t="shared" si="13" ref="C53:N53">+C20+C31</f>
        <v>1036574.7900000003</v>
      </c>
      <c r="D53" s="34">
        <f t="shared" si="13"/>
        <v>923886.3000000002</v>
      </c>
      <c r="E53" s="34">
        <f t="shared" si="13"/>
        <v>288187.6099999999</v>
      </c>
      <c r="F53" s="34">
        <f t="shared" si="13"/>
        <v>1005005.9300000002</v>
      </c>
      <c r="G53" s="34">
        <f t="shared" si="13"/>
        <v>1426534.2599999995</v>
      </c>
      <c r="H53" s="34">
        <f t="shared" si="13"/>
        <v>242751.97</v>
      </c>
      <c r="I53" s="34">
        <f t="shared" si="13"/>
        <v>1061888.63</v>
      </c>
      <c r="J53" s="34">
        <f t="shared" si="13"/>
        <v>925042.2199999999</v>
      </c>
      <c r="K53" s="34">
        <f t="shared" si="13"/>
        <v>1232132.9500000002</v>
      </c>
      <c r="L53" s="34">
        <f t="shared" si="13"/>
        <v>1128801.49</v>
      </c>
      <c r="M53" s="34">
        <f t="shared" si="13"/>
        <v>646341.5</v>
      </c>
      <c r="N53" s="34">
        <f t="shared" si="13"/>
        <v>325938.70000000007</v>
      </c>
      <c r="O53" s="34">
        <f>SUM(B53:N53)</f>
        <v>11696598.45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1453512.1099999999</v>
      </c>
      <c r="C59" s="42">
        <f t="shared" si="14"/>
        <v>1036574.78</v>
      </c>
      <c r="D59" s="42">
        <f t="shared" si="14"/>
        <v>923886.3</v>
      </c>
      <c r="E59" s="42">
        <f t="shared" si="14"/>
        <v>288187.61</v>
      </c>
      <c r="F59" s="42">
        <f t="shared" si="14"/>
        <v>1005005.92</v>
      </c>
      <c r="G59" s="42">
        <f t="shared" si="14"/>
        <v>1426534.25</v>
      </c>
      <c r="H59" s="42">
        <f t="shared" si="14"/>
        <v>242751.96</v>
      </c>
      <c r="I59" s="42">
        <f t="shared" si="14"/>
        <v>1061888.63</v>
      </c>
      <c r="J59" s="42">
        <f t="shared" si="14"/>
        <v>925042.23</v>
      </c>
      <c r="K59" s="42">
        <f t="shared" si="14"/>
        <v>1232132.95</v>
      </c>
      <c r="L59" s="42">
        <f t="shared" si="14"/>
        <v>1128801.49</v>
      </c>
      <c r="M59" s="42">
        <f t="shared" si="14"/>
        <v>646341.51</v>
      </c>
      <c r="N59" s="42">
        <f t="shared" si="14"/>
        <v>325938.7</v>
      </c>
      <c r="O59" s="34">
        <f t="shared" si="14"/>
        <v>11696598.439999998</v>
      </c>
      <c r="Q59"/>
    </row>
    <row r="60" spans="1:18" ht="18.75" customHeight="1">
      <c r="A60" s="26" t="s">
        <v>54</v>
      </c>
      <c r="B60" s="42">
        <v>1188588.92</v>
      </c>
      <c r="C60" s="42">
        <v>742810.97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1931399.89</v>
      </c>
      <c r="P60"/>
      <c r="Q60"/>
      <c r="R60" s="41"/>
    </row>
    <row r="61" spans="1:16" ht="18.75" customHeight="1">
      <c r="A61" s="26" t="s">
        <v>55</v>
      </c>
      <c r="B61" s="42">
        <v>264923.19</v>
      </c>
      <c r="C61" s="42">
        <v>293763.81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558687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923886.3</v>
      </c>
      <c r="E62" s="43">
        <v>0</v>
      </c>
      <c r="F62" s="43">
        <v>0</v>
      </c>
      <c r="G62" s="43">
        <v>0</v>
      </c>
      <c r="H62" s="42">
        <v>242751.96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1166638.26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288187.61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288187.61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1005005.92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1005005.92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1426534.25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1426534.25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1061888.63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1061888.63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925042.23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925042.23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1232132.95</v>
      </c>
      <c r="L68" s="29">
        <v>1128801.49</v>
      </c>
      <c r="M68" s="43">
        <v>0</v>
      </c>
      <c r="N68" s="43">
        <v>0</v>
      </c>
      <c r="O68" s="34">
        <f t="shared" si="15"/>
        <v>2360934.44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646341.51</v>
      </c>
      <c r="N69" s="43">
        <v>0</v>
      </c>
      <c r="O69" s="34">
        <f t="shared" si="15"/>
        <v>646341.51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325938.7</v>
      </c>
      <c r="O70" s="46">
        <f t="shared" si="15"/>
        <v>325938.7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2023-05-10T17:06:36Z</dcterms:modified>
  <cp:category/>
  <cp:version/>
  <cp:contentType/>
  <cp:contentStatus/>
</cp:coreProperties>
</file>