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<sst xmlns="http://schemas.openxmlformats.org/spreadsheetml/2006/main" count="88" uniqueCount="87">
  <si>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</si>
  <si>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</si>
  <si>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</si>
  <si>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</si>
  <si>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</si>
  <si>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</si>
  <si>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</si>
  <si>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</si>
  <si>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</si>
  <si>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</si>
  <si>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</si>
  <si>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</si>
  <si>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</si>
  <si>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</si>
  <si>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</si>
  <si>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</si>
  <si>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</si>
  <si>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</si>
  <si>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</si>
  <si>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</si>
  <si>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</si>
  <si>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</si>
  <si>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</si>
  <si>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</si>
  <si>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</si>
  <si>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</si>
  <si>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</si>
  <si>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</si>
  <si>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</si>
  <si>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</si>
  <si>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</si>
  <si>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</si>
  <si>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</si>
  <si>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</si>
  <si>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</si>
  <si>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</si>
  <si>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</si>
  <si>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</si>
  <si>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</si>
  <si>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</si>
  <si>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</si>
  <si>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</si>
  <si>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</si>
  <si>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</si>
  <si>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</si>
  <si>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</si>
  <si>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</si>
  <si>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</si>
  <si>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</si>
  <si>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</si>
  <si>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</si>
  <si>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</si>
  <si>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</si>
  <si>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</si>
  <si>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</si>
  <si>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</si>
  <si>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</si>
  <si>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</si>
  <si>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</si>
  <si>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</si>
  <si>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</si>
  <si>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</si>
  <si>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</si>
  <si>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</si>
  <si>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</si>
  <si>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</si>
  <si>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</si>
  <si>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</si>
  <si>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</si>
  <si>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</si>
  <si>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</si>
  <si>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</si>
  <si>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</si>
  <si>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</si>
  <si>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</si>
  <si>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</si>
  <si>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</si>
  <si>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</si>
  <si>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</si>
  <si>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</si>
  <si>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</si>
  <si>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</si>
  <si>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</si>
  <si>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19/05/23 - VENCIMENTO 26/05/23</t>
  </si>
  <si>
    <t>5.3. Revisão de Remuneração pelo Transporte Coletivo ¹</t>
  </si>
  <si>
    <t xml:space="preserve">             Energia para tração março e abril (AR0).</t>
  </si>
  <si>
    <t xml:space="preserve">           ¹ Revisões de passageiros transportados, ar condicionado (abril/23) e fator de transição (31/03 a 30/04/23). Total de 83.745 passageiros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</si>
</sst>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32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87397</v>
      </c>
      <c r="C7" s="10">
        <f aca="true" t="shared" si="0" ref="C7:K7">C8+C11</f>
        <v>108762</v>
      </c>
      <c r="D7" s="10">
        <f t="shared" si="0"/>
        <v>319946</v>
      </c>
      <c r="E7" s="10">
        <f t="shared" si="0"/>
        <v>254753</v>
      </c>
      <c r="F7" s="10">
        <f t="shared" si="0"/>
        <v>268610</v>
      </c>
      <c r="G7" s="10">
        <f t="shared" si="0"/>
        <v>149703</v>
      </c>
      <c r="H7" s="10">
        <f t="shared" si="0"/>
        <v>85242</v>
      </c>
      <c r="I7" s="10">
        <f t="shared" si="0"/>
        <v>120164</v>
      </c>
      <c r="J7" s="10">
        <f t="shared" si="0"/>
        <v>122462</v>
      </c>
      <c r="K7" s="10">
        <f t="shared" si="0"/>
        <v>218774</v>
      </c>
      <c r="L7" s="10">
        <f aca="true" t="shared" si="1" ref="L7:L13">SUM(B7:K7)</f>
        <v>1735813</v>
      </c>
      <c r="M7" s="11"/>
    </row>
    <row r="8" spans="1:13" ht="17.25" customHeight="1">
      <c r="A8" s="12" t="s">
        <v>81</v>
      </c>
      <c r="B8" s="13">
        <f>B9+B10</f>
        <v>4773</v>
      </c>
      <c r="C8" s="13">
        <f aca="true" t="shared" si="2" ref="C8:K8">C9+C10</f>
        <v>5569</v>
      </c>
      <c r="D8" s="13">
        <f t="shared" si="2"/>
        <v>17202</v>
      </c>
      <c r="E8" s="13">
        <f t="shared" si="2"/>
        <v>11699</v>
      </c>
      <c r="F8" s="13">
        <f t="shared" si="2"/>
        <v>11295</v>
      </c>
      <c r="G8" s="13">
        <f t="shared" si="2"/>
        <v>8729</v>
      </c>
      <c r="H8" s="13">
        <f t="shared" si="2"/>
        <v>4318</v>
      </c>
      <c r="I8" s="13">
        <f t="shared" si="2"/>
        <v>4820</v>
      </c>
      <c r="J8" s="13">
        <f t="shared" si="2"/>
        <v>6520</v>
      </c>
      <c r="K8" s="13">
        <f t="shared" si="2"/>
        <v>10799</v>
      </c>
      <c r="L8" s="13">
        <f t="shared" si="1"/>
        <v>85724</v>
      </c>
      <c r="M8"/>
    </row>
    <row r="9" spans="1:13" ht="17.25" customHeight="1">
      <c r="A9" s="14" t="s">
        <v>18</v>
      </c>
      <c r="B9" s="15">
        <v>4772</v>
      </c>
      <c r="C9" s="15">
        <v>5569</v>
      </c>
      <c r="D9" s="15">
        <v>17202</v>
      </c>
      <c r="E9" s="15">
        <v>11699</v>
      </c>
      <c r="F9" s="15">
        <v>11295</v>
      </c>
      <c r="G9" s="15">
        <v>8729</v>
      </c>
      <c r="H9" s="15">
        <v>4254</v>
      </c>
      <c r="I9" s="15">
        <v>4820</v>
      </c>
      <c r="J9" s="15">
        <v>6520</v>
      </c>
      <c r="K9" s="15">
        <v>10799</v>
      </c>
      <c r="L9" s="13">
        <f t="shared" si="1"/>
        <v>85659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64</v>
      </c>
      <c r="I10" s="15">
        <v>0</v>
      </c>
      <c r="J10" s="15">
        <v>0</v>
      </c>
      <c r="K10" s="15">
        <v>0</v>
      </c>
      <c r="L10" s="13">
        <f t="shared" si="1"/>
        <v>65</v>
      </c>
      <c r="M10"/>
    </row>
    <row r="11" spans="1:13" ht="17.25" customHeight="1">
      <c r="A11" s="12" t="s">
        <v>70</v>
      </c>
      <c r="B11" s="15">
        <v>82624</v>
      </c>
      <c r="C11" s="15">
        <v>103193</v>
      </c>
      <c r="D11" s="15">
        <v>302744</v>
      </c>
      <c r="E11" s="15">
        <v>243054</v>
      </c>
      <c r="F11" s="15">
        <v>257315</v>
      </c>
      <c r="G11" s="15">
        <v>140974</v>
      </c>
      <c r="H11" s="15">
        <v>80924</v>
      </c>
      <c r="I11" s="15">
        <v>115344</v>
      </c>
      <c r="J11" s="15">
        <v>115942</v>
      </c>
      <c r="K11" s="15">
        <v>207975</v>
      </c>
      <c r="L11" s="13">
        <f t="shared" si="1"/>
        <v>1650089</v>
      </c>
      <c r="M11" s="59"/>
    </row>
    <row r="12" spans="1:13" ht="17.25" customHeight="1">
      <c r="A12" s="14" t="s">
        <v>82</v>
      </c>
      <c r="B12" s="15">
        <v>8873</v>
      </c>
      <c r="C12" s="15">
        <v>7179</v>
      </c>
      <c r="D12" s="15">
        <v>25166</v>
      </c>
      <c r="E12" s="15">
        <v>22250</v>
      </c>
      <c r="F12" s="15">
        <v>20118</v>
      </c>
      <c r="G12" s="15">
        <v>12195</v>
      </c>
      <c r="H12" s="15">
        <v>6882</v>
      </c>
      <c r="I12" s="15">
        <v>5971</v>
      </c>
      <c r="J12" s="15">
        <v>7904</v>
      </c>
      <c r="K12" s="15">
        <v>12448</v>
      </c>
      <c r="L12" s="13">
        <f t="shared" si="1"/>
        <v>128986</v>
      </c>
      <c r="M12" s="59"/>
    </row>
    <row r="13" spans="1:13" ht="17.25" customHeight="1">
      <c r="A13" s="14" t="s">
        <v>71</v>
      </c>
      <c r="B13" s="15">
        <f>+B11-B12</f>
        <v>73751</v>
      </c>
      <c r="C13" s="15">
        <f aca="true" t="shared" si="3" ref="C13:K13">+C11-C12</f>
        <v>96014</v>
      </c>
      <c r="D13" s="15">
        <f t="shared" si="3"/>
        <v>277578</v>
      </c>
      <c r="E13" s="15">
        <f t="shared" si="3"/>
        <v>220804</v>
      </c>
      <c r="F13" s="15">
        <f t="shared" si="3"/>
        <v>237197</v>
      </c>
      <c r="G13" s="15">
        <f t="shared" si="3"/>
        <v>128779</v>
      </c>
      <c r="H13" s="15">
        <f t="shared" si="3"/>
        <v>74042</v>
      </c>
      <c r="I13" s="15">
        <f t="shared" si="3"/>
        <v>109373</v>
      </c>
      <c r="J13" s="15">
        <f t="shared" si="3"/>
        <v>108038</v>
      </c>
      <c r="K13" s="15">
        <f t="shared" si="3"/>
        <v>195527</v>
      </c>
      <c r="L13" s="13">
        <f t="shared" si="1"/>
        <v>1521103</v>
      </c>
      <c r="M13" s="53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59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1.290101142022747</v>
      </c>
      <c r="C18" s="22">
        <v>1.198633550405554</v>
      </c>
      <c r="D18" s="22">
        <v>1.080226128491408</v>
      </c>
      <c r="E18" s="22">
        <v>1.107997342412612</v>
      </c>
      <c r="F18" s="22">
        <v>1.225762466476659</v>
      </c>
      <c r="G18" s="22">
        <v>1.205288171030498</v>
      </c>
      <c r="H18" s="22">
        <v>1.101304234115545</v>
      </c>
      <c r="I18" s="22">
        <v>1.171428719449543</v>
      </c>
      <c r="J18" s="22">
        <v>1.299074858126231</v>
      </c>
      <c r="K18" s="22">
        <v>1.128294303743175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816091.5600000002</v>
      </c>
      <c r="C20" s="25">
        <f aca="true" t="shared" si="4" ref="C20:K20">SUM(C21:C28)</f>
        <v>545546.04</v>
      </c>
      <c r="D20" s="25">
        <f t="shared" si="4"/>
        <v>1731117.7300000002</v>
      </c>
      <c r="E20" s="25">
        <f t="shared" si="4"/>
        <v>1419737.54</v>
      </c>
      <c r="F20" s="25">
        <f t="shared" si="4"/>
        <v>1483313.16</v>
      </c>
      <c r="G20" s="25">
        <f t="shared" si="4"/>
        <v>891291.75</v>
      </c>
      <c r="H20" s="25">
        <f t="shared" si="4"/>
        <v>513284.92</v>
      </c>
      <c r="I20" s="25">
        <f t="shared" si="4"/>
        <v>627693.8600000001</v>
      </c>
      <c r="J20" s="25">
        <f t="shared" si="4"/>
        <v>768960.61</v>
      </c>
      <c r="K20" s="25">
        <f t="shared" si="4"/>
        <v>973221.83</v>
      </c>
      <c r="L20" s="25">
        <f>SUM(B20:K20)</f>
        <v>9770259</v>
      </c>
      <c r="M20"/>
    </row>
    <row r="21" spans="1:13" ht="17.25" customHeight="1">
      <c r="A21" s="26" t="s">
        <v>22</v>
      </c>
      <c r="B21" s="55">
        <f>ROUND((B15+B16)*B7,2)</f>
        <v>627973.66</v>
      </c>
      <c r="C21" s="55">
        <f aca="true" t="shared" si="5" ref="C21:K21">ROUND((C15+C16)*C7,2)</f>
        <v>440333.83</v>
      </c>
      <c r="D21" s="55">
        <f t="shared" si="5"/>
        <v>1541659.8</v>
      </c>
      <c r="E21" s="55">
        <f t="shared" si="5"/>
        <v>1243423.92</v>
      </c>
      <c r="F21" s="55">
        <f t="shared" si="5"/>
        <v>1158407.49</v>
      </c>
      <c r="G21" s="55">
        <f t="shared" si="5"/>
        <v>709891.63</v>
      </c>
      <c r="H21" s="55">
        <f t="shared" si="5"/>
        <v>445253.06</v>
      </c>
      <c r="I21" s="55">
        <f t="shared" si="5"/>
        <v>520394.23</v>
      </c>
      <c r="J21" s="55">
        <f t="shared" si="5"/>
        <v>571175.01</v>
      </c>
      <c r="K21" s="55">
        <f t="shared" si="5"/>
        <v>833244.53</v>
      </c>
      <c r="L21" s="33">
        <f aca="true" t="shared" si="6" ref="L21:L28">SUM(B21:K21)</f>
        <v>8091757.159999999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182175.88</v>
      </c>
      <c r="C22" s="33">
        <f t="shared" si="7"/>
        <v>87465.07</v>
      </c>
      <c r="D22" s="33">
        <f t="shared" si="7"/>
        <v>123681.4</v>
      </c>
      <c r="E22" s="33">
        <f t="shared" si="7"/>
        <v>134286.48</v>
      </c>
      <c r="F22" s="33">
        <f t="shared" si="7"/>
        <v>261524.93</v>
      </c>
      <c r="G22" s="33">
        <f t="shared" si="7"/>
        <v>145732.35</v>
      </c>
      <c r="H22" s="33">
        <f t="shared" si="7"/>
        <v>45106.02</v>
      </c>
      <c r="I22" s="33">
        <f t="shared" si="7"/>
        <v>89210.52</v>
      </c>
      <c r="J22" s="33">
        <f t="shared" si="7"/>
        <v>170824.09</v>
      </c>
      <c r="K22" s="33">
        <f t="shared" si="7"/>
        <v>106900.53</v>
      </c>
      <c r="L22" s="33">
        <f t="shared" si="6"/>
        <v>1346907.27</v>
      </c>
      <c r="M22"/>
    </row>
    <row r="23" spans="1:13" ht="17.25" customHeight="1">
      <c r="A23" s="27" t="s">
        <v>24</v>
      </c>
      <c r="B23" s="33">
        <v>3140.47</v>
      </c>
      <c r="C23" s="33">
        <v>15265.33</v>
      </c>
      <c r="D23" s="33">
        <v>59879.47</v>
      </c>
      <c r="E23" s="33">
        <v>36630.44</v>
      </c>
      <c r="F23" s="33">
        <v>59590.59</v>
      </c>
      <c r="G23" s="33">
        <v>34480.48</v>
      </c>
      <c r="H23" s="33">
        <v>20492.67</v>
      </c>
      <c r="I23" s="33">
        <v>15487.73</v>
      </c>
      <c r="J23" s="33">
        <v>22445.3</v>
      </c>
      <c r="K23" s="33">
        <v>28239.21</v>
      </c>
      <c r="L23" s="33">
        <f t="shared" si="6"/>
        <v>295651.69000000006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617.43</v>
      </c>
      <c r="C26" s="33">
        <v>411.62</v>
      </c>
      <c r="D26" s="33">
        <v>1307.82</v>
      </c>
      <c r="E26" s="33">
        <v>1073.35</v>
      </c>
      <c r="F26" s="33">
        <v>1120.24</v>
      </c>
      <c r="G26" s="33">
        <v>672.14</v>
      </c>
      <c r="H26" s="33">
        <v>388.18</v>
      </c>
      <c r="I26" s="33">
        <v>474.15</v>
      </c>
      <c r="J26" s="33">
        <v>580.96</v>
      </c>
      <c r="K26" s="33">
        <v>734.67</v>
      </c>
      <c r="L26" s="33">
        <f t="shared" si="6"/>
        <v>7380.56</v>
      </c>
      <c r="M26" s="59"/>
    </row>
    <row r="27" spans="1:13" ht="17.25" customHeight="1">
      <c r="A27" s="27" t="s">
        <v>74</v>
      </c>
      <c r="B27" s="33">
        <v>314.15</v>
      </c>
      <c r="C27" s="33">
        <v>236.73</v>
      </c>
      <c r="D27" s="33">
        <v>770.82</v>
      </c>
      <c r="E27" s="33">
        <v>589.5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4166.97</v>
      </c>
      <c r="M27" s="59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59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-647978.82</v>
      </c>
      <c r="C31" s="33">
        <f t="shared" si="8"/>
        <v>-31627.04</v>
      </c>
      <c r="D31" s="33">
        <f t="shared" si="8"/>
        <v>14245.649999999994</v>
      </c>
      <c r="E31" s="33">
        <f t="shared" si="8"/>
        <v>-9505.479999999909</v>
      </c>
      <c r="F31" s="33">
        <f t="shared" si="8"/>
        <v>-39601.84</v>
      </c>
      <c r="G31" s="33">
        <f t="shared" si="8"/>
        <v>-39862.52</v>
      </c>
      <c r="H31" s="33">
        <f t="shared" si="8"/>
        <v>-22250.559999999998</v>
      </c>
      <c r="I31" s="33">
        <f t="shared" si="8"/>
        <v>-25933.370000000003</v>
      </c>
      <c r="J31" s="33">
        <f t="shared" si="8"/>
        <v>-27666.97</v>
      </c>
      <c r="K31" s="33">
        <f t="shared" si="8"/>
        <v>-37606.19</v>
      </c>
      <c r="L31" s="33">
        <f aca="true" t="shared" si="9" ref="L31:L38">SUM(B31:K31)</f>
        <v>-867787.1399999999</v>
      </c>
      <c r="M31"/>
    </row>
    <row r="32" spans="1:13" ht="18.75" customHeight="1">
      <c r="A32" s="27" t="s">
        <v>28</v>
      </c>
      <c r="B32" s="33">
        <f>B33+B34+B35+B36</f>
        <v>-20996.8</v>
      </c>
      <c r="C32" s="33">
        <f aca="true" t="shared" si="10" ref="C32:K32">C33+C34+C35+C36</f>
        <v>-24503.6</v>
      </c>
      <c r="D32" s="33">
        <f t="shared" si="10"/>
        <v>-75688.8</v>
      </c>
      <c r="E32" s="33">
        <f t="shared" si="10"/>
        <v>-51475.6</v>
      </c>
      <c r="F32" s="33">
        <f t="shared" si="10"/>
        <v>-49698</v>
      </c>
      <c r="G32" s="33">
        <f t="shared" si="10"/>
        <v>-38407.6</v>
      </c>
      <c r="H32" s="33">
        <f t="shared" si="10"/>
        <v>-18717.6</v>
      </c>
      <c r="I32" s="33">
        <f t="shared" si="10"/>
        <v>-28352.260000000002</v>
      </c>
      <c r="J32" s="33">
        <f t="shared" si="10"/>
        <v>-28688</v>
      </c>
      <c r="K32" s="33">
        <f t="shared" si="10"/>
        <v>-47515.6</v>
      </c>
      <c r="L32" s="33">
        <f t="shared" si="9"/>
        <v>-384043.86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-20996.8</v>
      </c>
      <c r="C33" s="33">
        <f t="shared" si="11"/>
        <v>-24503.6</v>
      </c>
      <c r="D33" s="33">
        <f t="shared" si="11"/>
        <v>-75688.8</v>
      </c>
      <c r="E33" s="33">
        <f t="shared" si="11"/>
        <v>-51475.6</v>
      </c>
      <c r="F33" s="33">
        <f t="shared" si="11"/>
        <v>-49698</v>
      </c>
      <c r="G33" s="33">
        <f t="shared" si="11"/>
        <v>-38407.6</v>
      </c>
      <c r="H33" s="33">
        <f t="shared" si="11"/>
        <v>-18717.6</v>
      </c>
      <c r="I33" s="33">
        <f t="shared" si="11"/>
        <v>-21208</v>
      </c>
      <c r="J33" s="33">
        <f t="shared" si="11"/>
        <v>-28688</v>
      </c>
      <c r="K33" s="33">
        <f t="shared" si="11"/>
        <v>-47515.6</v>
      </c>
      <c r="L33" s="33">
        <f t="shared" si="9"/>
        <v>-376899.6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-7144.26</v>
      </c>
      <c r="J36" s="17">
        <v>0</v>
      </c>
      <c r="K36" s="17">
        <v>0</v>
      </c>
      <c r="L36" s="33">
        <f t="shared" si="9"/>
        <v>-7144.26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-4698.61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-7133.070000000001</v>
      </c>
      <c r="I37" s="38">
        <f t="shared" si="12"/>
        <v>0</v>
      </c>
      <c r="J37" s="38">
        <f t="shared" si="12"/>
        <v>0</v>
      </c>
      <c r="K37" s="38">
        <f t="shared" si="12"/>
        <v>-860.89</v>
      </c>
      <c r="L37" s="33">
        <f t="shared" si="9"/>
        <v>-120460.26999999992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-4698.61</v>
      </c>
      <c r="D41" s="17">
        <v>0</v>
      </c>
      <c r="E41" s="17">
        <v>0</v>
      </c>
      <c r="F41" s="17">
        <v>0</v>
      </c>
      <c r="G41" s="17">
        <v>0</v>
      </c>
      <c r="H41" s="17">
        <v>-821.14</v>
      </c>
      <c r="I41" s="17">
        <v>0</v>
      </c>
      <c r="J41" s="17">
        <v>0</v>
      </c>
      <c r="K41" s="17">
        <v>-860.89</v>
      </c>
      <c r="L41" s="30">
        <f aca="true" t="shared" si="13" ref="L41:L48">SUM(B41:K41)</f>
        <v>-6380.64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-524732.97</v>
      </c>
      <c r="C50" s="17">
        <v>-2424.83</v>
      </c>
      <c r="D50" s="17">
        <v>89934.45</v>
      </c>
      <c r="E50" s="17">
        <v>47488.77</v>
      </c>
      <c r="F50" s="17">
        <v>10096.16</v>
      </c>
      <c r="G50" s="17">
        <v>-1454.92</v>
      </c>
      <c r="H50" s="17">
        <v>3600.11</v>
      </c>
      <c r="I50" s="17">
        <v>2418.89</v>
      </c>
      <c r="J50" s="17">
        <v>1021.03</v>
      </c>
      <c r="K50" s="17">
        <v>10770.3</v>
      </c>
      <c r="L50" s="33">
        <f aca="true" t="shared" si="14" ref="L50:L55">SUM(B50:K50)</f>
        <v>-363283.0099999999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6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6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9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168112.74000000022</v>
      </c>
      <c r="C55" s="41">
        <f t="shared" si="16"/>
        <v>513919.00000000006</v>
      </c>
      <c r="D55" s="41">
        <f t="shared" si="16"/>
        <v>1745363.3800000001</v>
      </c>
      <c r="E55" s="41">
        <f t="shared" si="16"/>
        <v>1410232.06</v>
      </c>
      <c r="F55" s="41">
        <f t="shared" si="16"/>
        <v>1443711.3199999998</v>
      </c>
      <c r="G55" s="41">
        <f t="shared" si="16"/>
        <v>851429.23</v>
      </c>
      <c r="H55" s="41">
        <f t="shared" si="16"/>
        <v>491034.36</v>
      </c>
      <c r="I55" s="41">
        <f t="shared" si="16"/>
        <v>601760.4900000001</v>
      </c>
      <c r="J55" s="41">
        <f t="shared" si="16"/>
        <v>741293.64</v>
      </c>
      <c r="K55" s="41">
        <f t="shared" si="16"/>
        <v>935615.6399999999</v>
      </c>
      <c r="L55" s="42">
        <f t="shared" si="14"/>
        <v>8902471.860000001</v>
      </c>
      <c r="M55" s="54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168112.73</v>
      </c>
      <c r="C61" s="41">
        <f aca="true" t="shared" si="18" ref="C61:J61">SUM(C62:C73)</f>
        <v>513919</v>
      </c>
      <c r="D61" s="41">
        <f t="shared" si="18"/>
        <v>1745363.3727146883</v>
      </c>
      <c r="E61" s="41">
        <f t="shared" si="18"/>
        <v>1410232.056909407</v>
      </c>
      <c r="F61" s="41">
        <f t="shared" si="18"/>
        <v>1443711.3051715011</v>
      </c>
      <c r="G61" s="41">
        <f t="shared" si="18"/>
        <v>851429.2309000579</v>
      </c>
      <c r="H61" s="41">
        <f t="shared" si="18"/>
        <v>491034.3616835166</v>
      </c>
      <c r="I61" s="41">
        <f>SUM(I62:I78)</f>
        <v>601760.4906221976</v>
      </c>
      <c r="J61" s="41">
        <f t="shared" si="18"/>
        <v>741293.65217179</v>
      </c>
      <c r="K61" s="41">
        <f>SUM(K62:K75)</f>
        <v>935615.6499999999</v>
      </c>
      <c r="L61" s="46">
        <f>SUM(B61:K61)</f>
        <v>8902471.850173159</v>
      </c>
      <c r="M61" s="40"/>
    </row>
    <row r="62" spans="1:13" ht="18.75" customHeight="1">
      <c r="A62" s="47" t="s">
        <v>45</v>
      </c>
      <c r="B62" s="48">
        <v>168112.73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168112.73</v>
      </c>
      <c r="M62"/>
    </row>
    <row r="63" spans="1:13" ht="18.75" customHeight="1">
      <c r="A63" s="47" t="s">
        <v>54</v>
      </c>
      <c r="B63" s="17">
        <v>0</v>
      </c>
      <c r="C63" s="48">
        <v>449165.21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449165.21</v>
      </c>
      <c r="M63"/>
    </row>
    <row r="64" spans="1:13" ht="18.75" customHeight="1">
      <c r="A64" s="47" t="s">
        <v>55</v>
      </c>
      <c r="B64" s="17">
        <v>0</v>
      </c>
      <c r="C64" s="48">
        <v>64753.79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64753.79</v>
      </c>
      <c r="M64" s="57"/>
    </row>
    <row r="65" spans="1:12" ht="18.75" customHeight="1">
      <c r="A65" s="47" t="s">
        <v>46</v>
      </c>
      <c r="B65" s="17">
        <v>0</v>
      </c>
      <c r="C65" s="17">
        <v>0</v>
      </c>
      <c r="D65" s="48">
        <v>1745363.3727146883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1745363.3727146883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1410232.056909407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1410232.056909407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1443711.3051715011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1443711.3051715011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851429.2309000579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851429.2309000579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491034.3616835166</v>
      </c>
      <c r="I69" s="17">
        <v>0</v>
      </c>
      <c r="J69" s="17">
        <v>0</v>
      </c>
      <c r="K69" s="17">
        <v>0</v>
      </c>
      <c r="L69" s="46">
        <f t="shared" si="19"/>
        <v>491034.3616835166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601760.4906221976</v>
      </c>
      <c r="J70" s="17">
        <v>0</v>
      </c>
      <c r="K70" s="17">
        <v>0</v>
      </c>
      <c r="L70" s="46">
        <f t="shared" si="19"/>
        <v>601760.4906221976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741293.65217179</v>
      </c>
      <c r="K71" s="17">
        <v>0</v>
      </c>
      <c r="L71" s="46">
        <f t="shared" si="19"/>
        <v>741293.65217179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548063.47</v>
      </c>
      <c r="L72" s="46">
        <f t="shared" si="19"/>
        <v>548063.47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387552.18</v>
      </c>
      <c r="L73" s="46">
        <f t="shared" si="19"/>
        <v>387552.18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2">
        <v>0</v>
      </c>
      <c r="C75" s="52">
        <v>0</v>
      </c>
      <c r="D75" s="52">
        <v>0</v>
      </c>
      <c r="E75" s="52">
        <v>0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1">
        <f>SUM(B75:K75)</f>
        <v>0</v>
      </c>
    </row>
    <row r="76" spans="1:11" ht="18" customHeight="1">
      <c r="A76" s="58" t="s">
        <v>80</v>
      </c>
      <c r="H76"/>
      <c r="I76"/>
      <c r="J76"/>
      <c r="K76">
        <v>271191.5</v>
      </c>
    </row>
    <row r="77" spans="1:14" ht="18" customHeight="1">
      <c r="A77" s="60" t="s">
        <v>86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</row>
    <row r="78" spans="1:14" ht="18" customHeight="1">
      <c r="A78" s="60" t="s">
        <v>85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7">
    <mergeCell ref="A78:N78"/>
    <mergeCell ref="A1:L1"/>
    <mergeCell ref="A2:L2"/>
    <mergeCell ref="A4:A6"/>
    <mergeCell ref="B4:K4"/>
    <mergeCell ref="L4:L6"/>
    <mergeCell ref="A77:N77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2023-05-25T23:32:44Z</dcterms:modified>
  <cp:category/>
  <cp:version/>
  <cp:contentType/>
  <cp:contentStatus/>
</cp:coreProperties>
</file>