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28" windowWidth="19059" windowHeight="6932" activeTab="0"/>
  </bookViews>
  <sheets>
    <sheet name="jun23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<sst xmlns="http://schemas.openxmlformats.org/spreadsheetml/2006/main" count="90" uniqueCount="87">
  <si>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DEMONSTRATIVO DE REMUNERAÇÃO DOS CONCESSIONÁRIOS - Grupo Local de Distribuição</t>
  </si>
  <si>
    <t>OPERAÇÃO DE 01 A 30/06/23 - VENCIMENTO DE 09/06 A 07/07/23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</si>
  <si>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</si>
  <si>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</si>
  <si>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</si>
  <si>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</si>
  <si>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</si>
  <si>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</si>
  <si>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</si>
  <si>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</si>
  <si>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</si>
  <si>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</si>
  <si>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</si>
  <si>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</si>
  <si>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</si>
  <si>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</si>
  <si>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</si>
  <si>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</si>
  <si>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</si>
  <si>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</si>
  <si>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</si>
  <si>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</si>
  <si>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</si>
  <si>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</si>
  <si>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</si>
  <si>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</si>
  <si>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</si>
  <si>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</si>
  <si>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</si>
  <si>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</si>
  <si>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</si>
  <si>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</si>
  <si>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</si>
  <si>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</si>
  <si>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</si>
  <si>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</si>
  <si>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</si>
  <si>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</si>
  <si>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</si>
  <si>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</si>
  <si>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</si>
  <si>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</si>
  <si>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</si>
  <si>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</si>
  <si>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</si>
  <si>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</si>
  <si>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</si>
  <si>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</si>
  <si>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</si>
  <si>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</si>
  <si>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</si>
  <si>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</si>
  <si>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</si>
  <si>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</si>
  <si>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</si>
  <si>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</si>
  <si>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</si>
  <si>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</si>
  <si>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</si>
  <si>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</si>
  <si>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</si>
  <si>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</si>
  <si>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</si>
  <si>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</si>
  <si>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t>5.3. Revisão de Remuneração pelo Transporte Coletivo ¹</t>
  </si>
  <si>
    <r>
      <t>5.4. Revisão de Remuneração pelo Serviço Atende</t>
    </r>
    <r>
      <rPr>
        <vertAlign val="superscript"/>
        <sz val="12"/>
        <color indexed="8"/>
        <rFont val="Calibri"/>
        <family val="2"/>
      </rPr>
      <t>2</t>
    </r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</si>
  <si>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</si>
  <si>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</si>
  <si>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</si>
  <si>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</si>
  <si>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</si>
  <si>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</si>
  <si>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</si>
  <si>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</si>
  <si>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</si>
  <si>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</si>
  <si>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</si>
  <si>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</si>
  <si>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</si>
  <si>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</si>
  <si>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</si>
  <si>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</si>
  <si>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</si>
  <si>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</si>
  <si>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</si>
  <si>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 ¹ Revisões de passageiros transportados, ar condicionado, fator de transição, rede da madrugada, Arla 32 e equipamentos embarcados, mês de maio/23. Total de 1.135.645 passageiros revisão.</t>
  </si>
  <si>
    <r>
      <t xml:space="preserve">           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Revisão de remuneração do serviço atende, glosas de veículos e H.E., mês de maio/23.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</si>
</sst>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vertAlign val="superscript"/>
      <sz val="12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indent="1"/>
    </xf>
    <xf numFmtId="165" fontId="34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0" borderId="0" xfId="0" applyFill="1" applyAlignment="1">
      <alignment vertical="center"/>
    </xf>
    <xf numFmtId="165" fontId="34" fillId="0" borderId="4" xfId="0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168" fontId="34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4" fontId="34" fillId="0" borderId="4" xfId="53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44" fontId="34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4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4" fillId="0" borderId="13" xfId="0" applyFont="1" applyFill="1" applyBorder="1" applyAlignment="1">
      <alignment horizontal="left" vertical="center" indent="2"/>
    </xf>
    <xf numFmtId="44" fontId="34" fillId="0" borderId="13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164" fontId="34" fillId="0" borderId="13" xfId="53" applyFont="1" applyFill="1" applyBorder="1" applyAlignment="1">
      <alignment vertical="center"/>
    </xf>
    <xf numFmtId="0" fontId="34" fillId="0" borderId="16" xfId="0" applyFont="1" applyFill="1" applyBorder="1" applyAlignment="1">
      <alignment horizontal="left" vertical="center" indent="2"/>
    </xf>
    <xf numFmtId="44" fontId="34" fillId="0" borderId="16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164" fontId="34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3" xfId="46" applyNumberFormat="1" applyFont="1" applyBorder="1" applyAlignment="1">
      <alignment vertical="center"/>
    </xf>
    <xf numFmtId="168" fontId="34" fillId="0" borderId="13" xfId="46" applyNumberFormat="1" applyFont="1" applyFill="1" applyBorder="1" applyAlignment="1">
      <alignment vertical="center"/>
    </xf>
    <xf numFmtId="44" fontId="34" fillId="0" borderId="13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75</xdr:row>
      <xdr:rowOff>0</xdr:rowOff>
    </xdr:from>
    <xdr:to>
      <xdr:col>2</xdr:col>
      <xdr:colOff>600075</xdr:colOff>
      <xdr:row>75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90700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2">
    <pageSetUpPr fitToPage="1"/>
  </sheetPr>
  <dimension ref="A1:X10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1.50390625" style="2" bestFit="1" customWidth="1"/>
    <col min="18" max="18" width="9.75390625" style="2" bestFit="1" customWidth="1"/>
    <col min="19" max="19" width="16.25390625" style="2" bestFit="1" customWidth="1"/>
    <col min="20" max="20" width="11.375" style="2" bestFit="1" customWidth="1"/>
    <col min="21" max="21" width="13.125" style="2" bestFit="1" customWidth="1"/>
    <col min="22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4" ht="18.75" customHeight="1">
      <c r="A7" s="12" t="s">
        <v>29</v>
      </c>
      <c r="B7" s="13">
        <f aca="true" t="shared" si="0" ref="B7:O7">B8+B11</f>
        <v>9836659</v>
      </c>
      <c r="C7" s="13">
        <f t="shared" si="0"/>
        <v>6829896</v>
      </c>
      <c r="D7" s="13">
        <f t="shared" si="0"/>
        <v>6572495</v>
      </c>
      <c r="E7" s="13">
        <f t="shared" si="0"/>
        <v>1697458</v>
      </c>
      <c r="F7" s="13">
        <f t="shared" si="0"/>
        <v>5985608</v>
      </c>
      <c r="G7" s="13">
        <f t="shared" si="0"/>
        <v>9405128</v>
      </c>
      <c r="H7" s="13">
        <f t="shared" si="0"/>
        <v>1080514</v>
      </c>
      <c r="I7" s="13">
        <f t="shared" si="0"/>
        <v>7123210</v>
      </c>
      <c r="J7" s="13">
        <f t="shared" si="0"/>
        <v>5549971</v>
      </c>
      <c r="K7" s="13">
        <f t="shared" si="0"/>
        <v>8639779</v>
      </c>
      <c r="L7" s="13">
        <f t="shared" si="0"/>
        <v>6541741</v>
      </c>
      <c r="M7" s="13">
        <f t="shared" si="0"/>
        <v>3307289</v>
      </c>
      <c r="N7" s="13">
        <f t="shared" si="0"/>
        <v>2069248</v>
      </c>
      <c r="O7" s="13">
        <f t="shared" si="0"/>
        <v>74638996</v>
      </c>
      <c r="P7"/>
      <c r="Q7"/>
      <c r="R7"/>
      <c r="S7"/>
      <c r="T7"/>
      <c r="U7"/>
      <c r="V7"/>
      <c r="W7"/>
      <c r="X7"/>
    </row>
    <row r="8" spans="1:24" ht="18.75" customHeight="1">
      <c r="A8" s="14" t="s">
        <v>30</v>
      </c>
      <c r="B8" s="15">
        <f aca="true" t="shared" si="1" ref="B8:O8">B9+B10</f>
        <v>294355</v>
      </c>
      <c r="C8" s="15">
        <f t="shared" si="1"/>
        <v>300589</v>
      </c>
      <c r="D8" s="15">
        <f t="shared" si="1"/>
        <v>180781</v>
      </c>
      <c r="E8" s="15">
        <f t="shared" si="1"/>
        <v>48638</v>
      </c>
      <c r="F8" s="15">
        <f t="shared" si="1"/>
        <v>164728</v>
      </c>
      <c r="G8" s="15">
        <f t="shared" si="1"/>
        <v>279647</v>
      </c>
      <c r="H8" s="15">
        <f t="shared" si="1"/>
        <v>43979</v>
      </c>
      <c r="I8" s="15">
        <f t="shared" si="1"/>
        <v>346937</v>
      </c>
      <c r="J8" s="15">
        <f t="shared" si="1"/>
        <v>227566</v>
      </c>
      <c r="K8" s="15">
        <f t="shared" si="1"/>
        <v>131906</v>
      </c>
      <c r="L8" s="15">
        <f t="shared" si="1"/>
        <v>111555</v>
      </c>
      <c r="M8" s="15">
        <f t="shared" si="1"/>
        <v>119619</v>
      </c>
      <c r="N8" s="15">
        <f t="shared" si="1"/>
        <v>98740</v>
      </c>
      <c r="O8" s="15">
        <f t="shared" si="1"/>
        <v>2349040</v>
      </c>
      <c r="P8"/>
      <c r="Q8"/>
      <c r="R8"/>
      <c r="S8"/>
      <c r="T8"/>
      <c r="U8"/>
      <c r="V8"/>
      <c r="W8"/>
      <c r="X8"/>
    </row>
    <row r="9" spans="1:24" ht="18.75" customHeight="1">
      <c r="A9" s="16" t="s">
        <v>31</v>
      </c>
      <c r="B9" s="15">
        <v>294355</v>
      </c>
      <c r="C9" s="15">
        <v>300589</v>
      </c>
      <c r="D9" s="15">
        <v>180781</v>
      </c>
      <c r="E9" s="15">
        <v>48638</v>
      </c>
      <c r="F9" s="15">
        <v>164728</v>
      </c>
      <c r="G9" s="15">
        <v>279647</v>
      </c>
      <c r="H9" s="15">
        <v>43979</v>
      </c>
      <c r="I9" s="15">
        <v>346937</v>
      </c>
      <c r="J9" s="15">
        <v>227566</v>
      </c>
      <c r="K9" s="15">
        <v>131885</v>
      </c>
      <c r="L9" s="15">
        <v>111555</v>
      </c>
      <c r="M9" s="15">
        <v>119619</v>
      </c>
      <c r="N9" s="15">
        <v>98421</v>
      </c>
      <c r="O9" s="15">
        <f>SUM(B9:N9)</f>
        <v>2348700</v>
      </c>
      <c r="P9"/>
      <c r="Q9"/>
      <c r="R9"/>
      <c r="S9"/>
      <c r="T9"/>
      <c r="U9"/>
      <c r="V9"/>
      <c r="W9"/>
      <c r="X9"/>
    </row>
    <row r="10" spans="1:24" ht="18.75" customHeight="1">
      <c r="A10" s="16" t="s">
        <v>32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21</v>
      </c>
      <c r="L10" s="15">
        <v>0</v>
      </c>
      <c r="M10" s="15">
        <v>0</v>
      </c>
      <c r="N10" s="15">
        <v>319</v>
      </c>
      <c r="O10" s="15">
        <f>SUM(B10:N10)</f>
        <v>340</v>
      </c>
      <c r="P10"/>
      <c r="Q10"/>
      <c r="R10"/>
      <c r="S10"/>
      <c r="T10"/>
      <c r="U10"/>
      <c r="V10"/>
      <c r="W10"/>
      <c r="X10"/>
    </row>
    <row r="11" spans="1:24" ht="18.75" customHeight="1">
      <c r="A11" s="14" t="s">
        <v>33</v>
      </c>
      <c r="B11" s="15">
        <v>9542304</v>
      </c>
      <c r="C11" s="15">
        <v>6529307</v>
      </c>
      <c r="D11" s="15">
        <v>6391714</v>
      </c>
      <c r="E11" s="15">
        <v>1648820</v>
      </c>
      <c r="F11" s="15">
        <v>5820880</v>
      </c>
      <c r="G11" s="15">
        <v>9125481</v>
      </c>
      <c r="H11" s="15">
        <v>1036535</v>
      </c>
      <c r="I11" s="15">
        <v>6776273</v>
      </c>
      <c r="J11" s="15">
        <v>5322405</v>
      </c>
      <c r="K11" s="15">
        <v>8507873</v>
      </c>
      <c r="L11" s="15">
        <v>6430186</v>
      </c>
      <c r="M11" s="15">
        <v>3187670</v>
      </c>
      <c r="N11" s="15">
        <v>1970508</v>
      </c>
      <c r="O11" s="15">
        <f>SUM(B11:N11)</f>
        <v>72289956</v>
      </c>
      <c r="P11"/>
      <c r="Q11"/>
      <c r="R11"/>
      <c r="S11"/>
      <c r="T11"/>
      <c r="U11"/>
      <c r="V11"/>
      <c r="W11"/>
      <c r="X11"/>
    </row>
    <row r="12" spans="1:24" ht="18.75" customHeight="1">
      <c r="A12" s="16" t="s">
        <v>34</v>
      </c>
      <c r="B12" s="15">
        <v>704469</v>
      </c>
      <c r="C12" s="15">
        <v>613933</v>
      </c>
      <c r="D12" s="15">
        <v>496263</v>
      </c>
      <c r="E12" s="15">
        <v>178966</v>
      </c>
      <c r="F12" s="15">
        <v>545178</v>
      </c>
      <c r="G12" s="15">
        <v>907567</v>
      </c>
      <c r="H12" s="15">
        <v>113146</v>
      </c>
      <c r="I12" s="15">
        <v>667577</v>
      </c>
      <c r="J12" s="15">
        <v>475619</v>
      </c>
      <c r="K12" s="15">
        <v>582110</v>
      </c>
      <c r="L12" s="15">
        <v>441606</v>
      </c>
      <c r="M12" s="15">
        <v>166344</v>
      </c>
      <c r="N12" s="15">
        <v>87328</v>
      </c>
      <c r="O12" s="15">
        <f>SUM(B12:N12)</f>
        <v>5980106</v>
      </c>
      <c r="P12"/>
      <c r="Q12"/>
      <c r="R12"/>
      <c r="S12"/>
      <c r="T12"/>
      <c r="U12"/>
      <c r="V12"/>
      <c r="W12"/>
      <c r="X12"/>
    </row>
    <row r="13" spans="1:16" ht="15" customHeight="1">
      <c r="A13" s="16" t="s">
        <v>35</v>
      </c>
      <c r="B13" s="15">
        <v>8837835</v>
      </c>
      <c r="C13" s="15">
        <v>5915374</v>
      </c>
      <c r="D13" s="15">
        <v>5895451</v>
      </c>
      <c r="E13" s="15">
        <v>1469854</v>
      </c>
      <c r="F13" s="15">
        <v>5275702</v>
      </c>
      <c r="G13" s="15">
        <v>8217914</v>
      </c>
      <c r="H13" s="15">
        <v>923389</v>
      </c>
      <c r="I13" s="15">
        <v>6108696</v>
      </c>
      <c r="J13" s="15">
        <v>4846786</v>
      </c>
      <c r="K13" s="15">
        <v>7925763</v>
      </c>
      <c r="L13" s="15">
        <v>5988580</v>
      </c>
      <c r="M13" s="15">
        <v>3021326</v>
      </c>
      <c r="N13" s="15">
        <v>1883180</v>
      </c>
      <c r="O13" s="15">
        <f>SUM(B13:N13)</f>
        <v>66309850</v>
      </c>
      <c r="P13" s="17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4" ht="18.75" customHeight="1">
      <c r="A15" s="19" t="s">
        <v>36</v>
      </c>
      <c r="B15" s="20">
        <v>2.9364</v>
      </c>
      <c r="C15" s="20">
        <v>3.0335</v>
      </c>
      <c r="D15" s="20">
        <v>2.6604</v>
      </c>
      <c r="E15" s="20">
        <v>4.5449</v>
      </c>
      <c r="F15" s="20">
        <v>3.0836</v>
      </c>
      <c r="G15" s="20">
        <v>2.5372</v>
      </c>
      <c r="H15" s="20">
        <v>3.4065</v>
      </c>
      <c r="I15" s="20">
        <v>3.0121</v>
      </c>
      <c r="J15" s="20">
        <v>3.0296</v>
      </c>
      <c r="K15" s="20">
        <v>2.8637</v>
      </c>
      <c r="L15" s="20">
        <v>3.2607</v>
      </c>
      <c r="M15" s="20">
        <v>3.7626</v>
      </c>
      <c r="N15" s="20">
        <v>3.3987</v>
      </c>
      <c r="O15" s="21"/>
      <c r="P15"/>
      <c r="Q15"/>
      <c r="R15"/>
      <c r="S15"/>
      <c r="T15"/>
      <c r="U15"/>
      <c r="V15"/>
      <c r="W15"/>
      <c r="X15"/>
    </row>
    <row r="16" spans="1:24" ht="18.75" customHeight="1">
      <c r="A16" s="19" t="s">
        <v>37</v>
      </c>
      <c r="B16" s="20">
        <v>-0.0394</v>
      </c>
      <c r="C16" s="20">
        <v>-0.0407</v>
      </c>
      <c r="D16" s="20">
        <v>-0.0357</v>
      </c>
      <c r="E16" s="20">
        <v>-0.0609</v>
      </c>
      <c r="F16" s="20">
        <v>-0.0413</v>
      </c>
      <c r="G16" s="20">
        <v>-0.034</v>
      </c>
      <c r="H16" s="20">
        <v>-0.0457</v>
      </c>
      <c r="I16" s="20">
        <v>-0.0404</v>
      </c>
      <c r="J16" s="20">
        <v>-0.0406</v>
      </c>
      <c r="K16" s="20">
        <v>-0.0384</v>
      </c>
      <c r="L16" s="20">
        <v>-0.0437</v>
      </c>
      <c r="M16" s="20">
        <v>-0.0504</v>
      </c>
      <c r="N16" s="20">
        <v>-0.0456</v>
      </c>
      <c r="O16" s="21"/>
      <c r="P16"/>
      <c r="Q16"/>
      <c r="R16"/>
      <c r="S16"/>
      <c r="T16"/>
      <c r="U16"/>
      <c r="V16"/>
      <c r="W16"/>
      <c r="X16"/>
    </row>
    <row r="17" spans="1:24" ht="18.7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/>
      <c r="Q17"/>
      <c r="R17"/>
      <c r="S17"/>
      <c r="T17"/>
      <c r="U17"/>
      <c r="V17"/>
      <c r="W17"/>
      <c r="X17"/>
    </row>
    <row r="18" spans="1:24" ht="18.75" customHeight="1">
      <c r="A18" s="19" t="s">
        <v>38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1"/>
      <c r="P18"/>
      <c r="Q18"/>
      <c r="R18"/>
      <c r="S18"/>
      <c r="T18"/>
      <c r="U18"/>
      <c r="V18"/>
      <c r="W18"/>
      <c r="X18"/>
    </row>
    <row r="19" spans="1:17" ht="1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  <c r="Q19"/>
    </row>
    <row r="20" spans="1:21" ht="18.75" customHeight="1">
      <c r="A20" s="26" t="s">
        <v>39</v>
      </c>
      <c r="B20" s="27">
        <f aca="true" t="shared" si="2" ref="B20:N20">SUM(B21:B29)</f>
        <v>38717667.15</v>
      </c>
      <c r="C20" s="27">
        <f t="shared" si="2"/>
        <v>28213287.96</v>
      </c>
      <c r="D20" s="27">
        <f t="shared" si="2"/>
        <v>25476953.56</v>
      </c>
      <c r="E20" s="27">
        <f t="shared" si="2"/>
        <v>7580254.85</v>
      </c>
      <c r="F20" s="27">
        <f t="shared" si="2"/>
        <v>26526007.78</v>
      </c>
      <c r="G20" s="27">
        <f t="shared" si="2"/>
        <v>37201122.06000001</v>
      </c>
      <c r="H20" s="27">
        <f t="shared" si="2"/>
        <v>6539639.119999999</v>
      </c>
      <c r="I20" s="27">
        <f t="shared" si="2"/>
        <v>28440260.390000004</v>
      </c>
      <c r="J20" s="27">
        <f t="shared" si="2"/>
        <v>24795761.820000004</v>
      </c>
      <c r="K20" s="27">
        <f t="shared" si="2"/>
        <v>33058471.519999996</v>
      </c>
      <c r="L20" s="27">
        <f t="shared" si="2"/>
        <v>30320476.169999998</v>
      </c>
      <c r="M20" s="27">
        <f t="shared" si="2"/>
        <v>16969066.33</v>
      </c>
      <c r="N20" s="27">
        <f t="shared" si="2"/>
        <v>8556672.659999998</v>
      </c>
      <c r="O20" s="27">
        <f>O21+O22+O23+O24+O25+O26+O27+O28+O29</f>
        <v>312395641.37</v>
      </c>
      <c r="Q20"/>
      <c r="R20" s="28"/>
      <c r="S20" s="28"/>
      <c r="T20" s="28"/>
      <c r="U20" s="28"/>
    </row>
    <row r="21" spans="1:17" ht="18.75" customHeight="1">
      <c r="A21" s="29" t="s">
        <v>40</v>
      </c>
      <c r="B21" s="30">
        <v>28496801.14</v>
      </c>
      <c r="C21" s="30">
        <v>20440512.75</v>
      </c>
      <c r="D21" s="30">
        <v>17250827.639999997</v>
      </c>
      <c r="E21" s="30">
        <v>7611401.66</v>
      </c>
      <c r="F21" s="30">
        <v>18210015.240000002</v>
      </c>
      <c r="G21" s="30">
        <v>23542916.37</v>
      </c>
      <c r="H21" s="30">
        <v>3631391.4599999995</v>
      </c>
      <c r="I21" s="30">
        <v>21168043.169999998</v>
      </c>
      <c r="J21" s="30">
        <v>16588863.340000004</v>
      </c>
      <c r="K21" s="30">
        <v>24409967.599999998</v>
      </c>
      <c r="L21" s="30">
        <v>21044780.819999997</v>
      </c>
      <c r="M21" s="30">
        <v>12277318.22</v>
      </c>
      <c r="N21" s="30">
        <v>6938395.49</v>
      </c>
      <c r="O21" s="30">
        <f aca="true" t="shared" si="3" ref="O21:O29">SUM(B21:N21)</f>
        <v>221611234.9</v>
      </c>
      <c r="Q21"/>
    </row>
    <row r="22" spans="1:21" ht="18.75" customHeight="1">
      <c r="A22" s="29" t="s">
        <v>41</v>
      </c>
      <c r="B22" s="30">
        <v>6431228.929999999</v>
      </c>
      <c r="C22" s="30">
        <v>5655178</v>
      </c>
      <c r="D22" s="30">
        <v>6325136.339999999</v>
      </c>
      <c r="E22" s="30">
        <v>-702986.29</v>
      </c>
      <c r="F22" s="30">
        <v>6334549.0600000005</v>
      </c>
      <c r="G22" s="30">
        <v>10534683.050000004</v>
      </c>
      <c r="H22" s="30">
        <v>2469096.6999999997</v>
      </c>
      <c r="I22" s="30">
        <v>4608189.830000001</v>
      </c>
      <c r="J22" s="30">
        <v>6401136.610000001</v>
      </c>
      <c r="K22" s="30">
        <v>5688227.130000001</v>
      </c>
      <c r="L22" s="30">
        <v>6400461.130000001</v>
      </c>
      <c r="M22" s="30">
        <v>3003584.5799999996</v>
      </c>
      <c r="N22" s="30">
        <v>857897.1399999999</v>
      </c>
      <c r="O22" s="30">
        <f t="shared" si="3"/>
        <v>64006382.21000001</v>
      </c>
      <c r="Q22"/>
      <c r="U22" s="31"/>
    </row>
    <row r="23" spans="1:17" ht="18.75" customHeight="1">
      <c r="A23" s="29" t="s">
        <v>42</v>
      </c>
      <c r="B23" s="30">
        <v>1828800.8399999999</v>
      </c>
      <c r="C23" s="30">
        <v>1244313.45</v>
      </c>
      <c r="D23" s="30">
        <v>904999.23</v>
      </c>
      <c r="E23" s="30">
        <v>342704.94000000006</v>
      </c>
      <c r="F23" s="30">
        <v>1117015.72</v>
      </c>
      <c r="G23" s="30">
        <v>1767752.67</v>
      </c>
      <c r="H23" s="30">
        <v>187698.69</v>
      </c>
      <c r="I23" s="30">
        <v>1278715.67</v>
      </c>
      <c r="J23" s="30">
        <v>1086998.9199999997</v>
      </c>
      <c r="K23" s="30">
        <v>1633843.56</v>
      </c>
      <c r="L23" s="30">
        <v>1558038.45</v>
      </c>
      <c r="M23" s="30">
        <v>746124.8500000001</v>
      </c>
      <c r="N23" s="30">
        <v>438451.5500000001</v>
      </c>
      <c r="O23" s="30">
        <f t="shared" si="3"/>
        <v>14135458.540000001</v>
      </c>
      <c r="Q23"/>
    </row>
    <row r="24" spans="1:17" ht="18.75" customHeight="1">
      <c r="A24" s="29" t="s">
        <v>43</v>
      </c>
      <c r="B24" s="30">
        <v>107224.36</v>
      </c>
      <c r="C24" s="30">
        <v>107224.36</v>
      </c>
      <c r="D24" s="30">
        <v>53612.18</v>
      </c>
      <c r="E24" s="30">
        <v>53612.18</v>
      </c>
      <c r="F24" s="30">
        <v>53612.18</v>
      </c>
      <c r="G24" s="30">
        <v>53612.18</v>
      </c>
      <c r="H24" s="30">
        <v>53612.18</v>
      </c>
      <c r="I24" s="30">
        <v>107224.36</v>
      </c>
      <c r="J24" s="30">
        <v>53612.18</v>
      </c>
      <c r="K24" s="30">
        <v>53612.18</v>
      </c>
      <c r="L24" s="30">
        <v>53612.18</v>
      </c>
      <c r="M24" s="30">
        <v>53612.18</v>
      </c>
      <c r="N24" s="30">
        <v>53612.18</v>
      </c>
      <c r="O24" s="30">
        <f t="shared" si="3"/>
        <v>857794.8800000002</v>
      </c>
      <c r="Q24"/>
    </row>
    <row r="25" spans="1:17" ht="18.75" customHeight="1">
      <c r="A25" s="29" t="s">
        <v>44</v>
      </c>
      <c r="B25" s="30">
        <v>0</v>
      </c>
      <c r="C25" s="30">
        <v>0</v>
      </c>
      <c r="D25" s="30">
        <v>-51008.70000000002</v>
      </c>
      <c r="E25" s="30">
        <v>0</v>
      </c>
      <c r="F25" s="30">
        <v>-44968.499999999985</v>
      </c>
      <c r="G25" s="30">
        <v>0</v>
      </c>
      <c r="H25" s="30">
        <v>-65229.299999999974</v>
      </c>
      <c r="I25" s="30">
        <v>0</v>
      </c>
      <c r="J25" s="30">
        <v>-174116.7000000001</v>
      </c>
      <c r="K25" s="30">
        <v>0</v>
      </c>
      <c r="L25" s="30">
        <v>0</v>
      </c>
      <c r="M25" s="30">
        <v>0</v>
      </c>
      <c r="N25" s="30">
        <v>0</v>
      </c>
      <c r="O25" s="30">
        <f t="shared" si="3"/>
        <v>-335323.20000000007</v>
      </c>
      <c r="Q25"/>
    </row>
    <row r="26" spans="1:24" ht="18.75" customHeight="1">
      <c r="A26" s="29" t="s">
        <v>45</v>
      </c>
      <c r="B26" s="30">
        <v>34824.38</v>
      </c>
      <c r="C26" s="30">
        <v>25862.560000000005</v>
      </c>
      <c r="D26" s="30">
        <v>23415.469999999998</v>
      </c>
      <c r="E26" s="30">
        <v>6923.960000000001</v>
      </c>
      <c r="F26" s="30">
        <v>24029.27</v>
      </c>
      <c r="G26" s="30">
        <v>33405.670000000006</v>
      </c>
      <c r="H26" s="30">
        <v>5911.790000000001</v>
      </c>
      <c r="I26" s="30">
        <v>24877.26</v>
      </c>
      <c r="J26" s="30">
        <v>22591.690000000002</v>
      </c>
      <c r="K26" s="30">
        <v>30202.129999999997</v>
      </c>
      <c r="L26" s="30">
        <v>27550.420000000006</v>
      </c>
      <c r="M26" s="30">
        <v>14989.4</v>
      </c>
      <c r="N26" s="30">
        <v>7653.200000000002</v>
      </c>
      <c r="O26" s="30">
        <f t="shared" si="3"/>
        <v>282237.20000000007</v>
      </c>
      <c r="P26"/>
      <c r="Q26"/>
      <c r="R26"/>
      <c r="S26"/>
      <c r="T26"/>
      <c r="U26"/>
      <c r="V26"/>
      <c r="W26"/>
      <c r="X26"/>
    </row>
    <row r="27" spans="1:24" ht="18.75" customHeight="1">
      <c r="A27" s="29" t="s">
        <v>46</v>
      </c>
      <c r="B27" s="30">
        <v>29596.20000000002</v>
      </c>
      <c r="C27" s="30">
        <v>22034.640000000007</v>
      </c>
      <c r="D27" s="30">
        <v>19325.09999999999</v>
      </c>
      <c r="E27" s="30">
        <v>5903.100000000004</v>
      </c>
      <c r="F27" s="30">
        <v>19446.90999999999</v>
      </c>
      <c r="G27" s="30">
        <v>26198.91999999999</v>
      </c>
      <c r="H27" s="30">
        <v>4851.5999999999985</v>
      </c>
      <c r="I27" s="30">
        <v>20498.700000000015</v>
      </c>
      <c r="J27" s="30">
        <v>19489.979999999996</v>
      </c>
      <c r="K27" s="30">
        <v>25188.320000000007</v>
      </c>
      <c r="L27" s="30">
        <v>22357.669999999987</v>
      </c>
      <c r="M27" s="30">
        <v>12654.599999999995</v>
      </c>
      <c r="N27" s="30">
        <v>6630.600000000005</v>
      </c>
      <c r="O27" s="30">
        <f t="shared" si="3"/>
        <v>234176.34000000003</v>
      </c>
      <c r="P27"/>
      <c r="Q27"/>
      <c r="R27"/>
      <c r="S27"/>
      <c r="T27"/>
      <c r="U27"/>
      <c r="V27"/>
      <c r="W27"/>
      <c r="X27"/>
    </row>
    <row r="28" spans="1:24" ht="18.75" customHeight="1">
      <c r="A28" s="29" t="s">
        <v>47</v>
      </c>
      <c r="B28" s="30">
        <v>13805.400000000005</v>
      </c>
      <c r="C28" s="30">
        <v>10278.600000000004</v>
      </c>
      <c r="D28" s="30">
        <v>9015</v>
      </c>
      <c r="E28" s="30">
        <v>2753.6999999999994</v>
      </c>
      <c r="F28" s="30">
        <v>9071.700000000003</v>
      </c>
      <c r="G28" s="30">
        <v>12221.399999999994</v>
      </c>
      <c r="H28" s="30">
        <v>2263.200000000001</v>
      </c>
      <c r="I28" s="30">
        <v>9505.500000000005</v>
      </c>
      <c r="J28" s="30">
        <v>9146.999999999995</v>
      </c>
      <c r="K28" s="30">
        <v>11580</v>
      </c>
      <c r="L28" s="30">
        <v>10429.499999999995</v>
      </c>
      <c r="M28" s="30">
        <v>5903.100000000004</v>
      </c>
      <c r="N28" s="30">
        <v>3092.999999999998</v>
      </c>
      <c r="O28" s="30">
        <f t="shared" si="3"/>
        <v>109067.10000000002</v>
      </c>
      <c r="P28"/>
      <c r="Q28"/>
      <c r="R28"/>
      <c r="S28"/>
      <c r="T28"/>
      <c r="U28"/>
      <c r="V28"/>
      <c r="W28"/>
      <c r="X28"/>
    </row>
    <row r="29" spans="1:24" ht="18.75" customHeight="1">
      <c r="A29" s="29" t="s">
        <v>48</v>
      </c>
      <c r="B29" s="30">
        <v>1775385.9000000006</v>
      </c>
      <c r="C29" s="30">
        <v>707883.6</v>
      </c>
      <c r="D29" s="30">
        <v>941631.3000000004</v>
      </c>
      <c r="E29" s="30">
        <v>259941.6</v>
      </c>
      <c r="F29" s="30">
        <v>803236.2000000002</v>
      </c>
      <c r="G29" s="30">
        <v>1230331.800000001</v>
      </c>
      <c r="H29" s="30">
        <v>250042.8000000001</v>
      </c>
      <c r="I29" s="30">
        <v>1223205.9000000006</v>
      </c>
      <c r="J29" s="30">
        <v>788038.7999999998</v>
      </c>
      <c r="K29" s="30">
        <v>1205850.6000000003</v>
      </c>
      <c r="L29" s="30">
        <v>1203245.9999999993</v>
      </c>
      <c r="M29" s="30">
        <v>854879.3999999997</v>
      </c>
      <c r="N29" s="30">
        <v>250939.49999999988</v>
      </c>
      <c r="O29" s="30">
        <f t="shared" si="3"/>
        <v>11494613.400000002</v>
      </c>
      <c r="P29"/>
      <c r="Q29"/>
      <c r="R29"/>
      <c r="S29"/>
      <c r="T29"/>
      <c r="U29"/>
      <c r="V29"/>
      <c r="W29"/>
      <c r="X29"/>
    </row>
    <row r="30" spans="1:17" ht="15" customHeight="1">
      <c r="A30" s="32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17"/>
      <c r="Q30"/>
    </row>
    <row r="31" spans="1:17" ht="18.75" customHeight="1">
      <c r="A31" s="19" t="s">
        <v>49</v>
      </c>
      <c r="B31" s="30">
        <f>+B32+B34+B47+B48+B49+B54-B55</f>
        <v>-1064757.0099999995</v>
      </c>
      <c r="C31" s="30">
        <f aca="true" t="shared" si="4" ref="C31:O31">+C32+C34+C47+C48+C49+C54-C55</f>
        <v>-1316401.15</v>
      </c>
      <c r="D31" s="30">
        <f t="shared" si="4"/>
        <v>-728392.3899999998</v>
      </c>
      <c r="E31" s="30">
        <f t="shared" si="4"/>
        <v>-167047.78</v>
      </c>
      <c r="F31" s="30">
        <f t="shared" si="4"/>
        <v>-631441.0399999998</v>
      </c>
      <c r="G31" s="30">
        <f t="shared" si="4"/>
        <v>-1043478.63</v>
      </c>
      <c r="H31" s="30">
        <f t="shared" si="4"/>
        <v>-174313.24999999997</v>
      </c>
      <c r="I31" s="30">
        <f t="shared" si="4"/>
        <v>-1413656.7799999998</v>
      </c>
      <c r="J31" s="30">
        <f t="shared" si="4"/>
        <v>-933187.3600000001</v>
      </c>
      <c r="K31" s="30">
        <f t="shared" si="4"/>
        <v>-386456.26</v>
      </c>
      <c r="L31" s="30">
        <f t="shared" si="4"/>
        <v>-290164.7399999987</v>
      </c>
      <c r="M31" s="30">
        <f t="shared" si="4"/>
        <v>-455160.93000000005</v>
      </c>
      <c r="N31" s="30">
        <f t="shared" si="4"/>
        <v>-334380.73000000004</v>
      </c>
      <c r="O31" s="30">
        <f t="shared" si="4"/>
        <v>-8938838.049999995</v>
      </c>
      <c r="Q31"/>
    </row>
    <row r="32" spans="1:17" ht="18.75" customHeight="1">
      <c r="A32" s="29" t="s">
        <v>50</v>
      </c>
      <c r="B32" s="36">
        <v>-1295161.9999999998</v>
      </c>
      <c r="C32" s="36">
        <v>-1322591.6</v>
      </c>
      <c r="D32" s="36">
        <v>-795436.3999999998</v>
      </c>
      <c r="E32" s="36">
        <v>-214007.19999999998</v>
      </c>
      <c r="F32" s="36">
        <v>-724803.1999999997</v>
      </c>
      <c r="G32" s="36">
        <v>-1230446.8</v>
      </c>
      <c r="H32" s="36">
        <v>-193507.59999999998</v>
      </c>
      <c r="I32" s="36">
        <v>-1526522.7999999998</v>
      </c>
      <c r="J32" s="36">
        <v>-1001290.4</v>
      </c>
      <c r="K32" s="36">
        <v>-580294</v>
      </c>
      <c r="L32" s="36">
        <v>-490841.99999999994</v>
      </c>
      <c r="M32" s="36">
        <v>-526323.6</v>
      </c>
      <c r="N32" s="36">
        <v>-433052.4</v>
      </c>
      <c r="O32" s="36">
        <f>+O33</f>
        <v>-10334280</v>
      </c>
      <c r="Q32"/>
    </row>
    <row r="33" spans="1:24" ht="18.75" customHeight="1">
      <c r="A33" s="32" t="s">
        <v>51</v>
      </c>
      <c r="B33" s="33">
        <v>-1295161.9999999998</v>
      </c>
      <c r="C33" s="33">
        <v>-1322591.6</v>
      </c>
      <c r="D33" s="33">
        <v>-795436.3999999998</v>
      </c>
      <c r="E33" s="33">
        <v>-214007.19999999998</v>
      </c>
      <c r="F33" s="33">
        <v>-724803.1999999997</v>
      </c>
      <c r="G33" s="33">
        <v>-1230446.8</v>
      </c>
      <c r="H33" s="33">
        <v>-193507.59999999998</v>
      </c>
      <c r="I33" s="33">
        <v>-1526522.7999999998</v>
      </c>
      <c r="J33" s="33">
        <v>-1001290.4</v>
      </c>
      <c r="K33" s="33">
        <v>-580294</v>
      </c>
      <c r="L33" s="33">
        <v>-490841.99999999994</v>
      </c>
      <c r="M33" s="33">
        <v>-526323.6</v>
      </c>
      <c r="N33" s="33">
        <v>-433052.4</v>
      </c>
      <c r="O33" s="37">
        <f aca="true" t="shared" si="5" ref="O33:O55">SUM(B33:N33)</f>
        <v>-10334280</v>
      </c>
      <c r="P33"/>
      <c r="Q33"/>
      <c r="R33"/>
      <c r="S33"/>
      <c r="T33"/>
      <c r="U33"/>
      <c r="V33"/>
      <c r="W33"/>
      <c r="X33"/>
    </row>
    <row r="34" spans="1:15" ht="18.75" customHeight="1">
      <c r="A34" s="29" t="s">
        <v>52</v>
      </c>
      <c r="B34" s="36">
        <f>SUM(B35:B45)</f>
        <v>-1531.1999999999998</v>
      </c>
      <c r="C34" s="36">
        <f aca="true" t="shared" si="6" ref="C34:O34">SUM(C35:C45)</f>
        <v>-128347.41</v>
      </c>
      <c r="D34" s="36">
        <f t="shared" si="6"/>
        <v>-5412</v>
      </c>
      <c r="E34" s="36">
        <f t="shared" si="6"/>
        <v>-1386</v>
      </c>
      <c r="F34" s="36">
        <f t="shared" si="6"/>
        <v>-79608.53</v>
      </c>
      <c r="G34" s="36">
        <f t="shared" si="6"/>
        <v>-32044.47</v>
      </c>
      <c r="H34" s="36">
        <f t="shared" si="6"/>
        <v>-396</v>
      </c>
      <c r="I34" s="36">
        <f t="shared" si="6"/>
        <v>-4026</v>
      </c>
      <c r="J34" s="36">
        <f t="shared" si="6"/>
        <v>-976.8</v>
      </c>
      <c r="K34" s="36">
        <f t="shared" si="6"/>
        <v>-396</v>
      </c>
      <c r="L34" s="36">
        <f t="shared" si="6"/>
        <v>-859.4699999988079</v>
      </c>
      <c r="M34" s="36">
        <f t="shared" si="6"/>
        <v>-4576.3099999999995</v>
      </c>
      <c r="N34" s="36">
        <f t="shared" si="6"/>
        <v>1293.0999999999995</v>
      </c>
      <c r="O34" s="36">
        <f t="shared" si="6"/>
        <v>-258267.089999997</v>
      </c>
    </row>
    <row r="35" spans="1:24" ht="18.75" customHeight="1">
      <c r="A35" s="32" t="s">
        <v>53</v>
      </c>
      <c r="B35" s="38">
        <v>-396</v>
      </c>
      <c r="C35" s="38">
        <v>-2376</v>
      </c>
      <c r="D35" s="38">
        <v>-5148</v>
      </c>
      <c r="E35" s="38">
        <v>-1386</v>
      </c>
      <c r="F35" s="38">
        <v>-79172.93</v>
      </c>
      <c r="G35" s="38">
        <v>-27516.870000000003</v>
      </c>
      <c r="H35" s="38">
        <v>-396</v>
      </c>
      <c r="I35" s="38">
        <v>0</v>
      </c>
      <c r="J35" s="38">
        <v>-792</v>
      </c>
      <c r="K35" s="38">
        <v>-396</v>
      </c>
      <c r="L35" s="38">
        <v>-859.47</v>
      </c>
      <c r="M35" s="38">
        <v>-4497.11</v>
      </c>
      <c r="N35" s="38">
        <v>-6900.42</v>
      </c>
      <c r="O35" s="38">
        <f t="shared" si="5"/>
        <v>-129836.79999999999</v>
      </c>
      <c r="P35"/>
      <c r="Q35"/>
      <c r="R35"/>
      <c r="S35"/>
      <c r="T35"/>
      <c r="U35"/>
      <c r="V35"/>
      <c r="W35"/>
      <c r="X35"/>
    </row>
    <row r="36" spans="1:24" ht="18.75" customHeight="1">
      <c r="A36" s="32" t="s">
        <v>54</v>
      </c>
      <c r="B36" s="38">
        <v>-1029.6</v>
      </c>
      <c r="C36" s="38">
        <v>-554.4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-3603.6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5"/>
        <v>-5187.6</v>
      </c>
      <c r="P36"/>
      <c r="Q36"/>
      <c r="R36"/>
      <c r="S36"/>
      <c r="T36"/>
      <c r="U36"/>
      <c r="V36"/>
      <c r="W36"/>
      <c r="X36"/>
    </row>
    <row r="37" spans="1:24" ht="18.75" customHeight="1">
      <c r="A37" s="32" t="s">
        <v>55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f t="shared" si="5"/>
        <v>0</v>
      </c>
      <c r="P37"/>
      <c r="Q37"/>
      <c r="R37"/>
      <c r="S37"/>
      <c r="T37"/>
      <c r="U37"/>
      <c r="V37"/>
      <c r="W37"/>
      <c r="X37"/>
    </row>
    <row r="38" spans="1:24" ht="18.75" customHeight="1">
      <c r="A38" s="32" t="s">
        <v>56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f t="shared" si="5"/>
        <v>0</v>
      </c>
      <c r="P38"/>
      <c r="Q38"/>
      <c r="R38"/>
      <c r="S38"/>
      <c r="T38"/>
      <c r="U38"/>
      <c r="V38"/>
      <c r="W38"/>
      <c r="X38"/>
    </row>
    <row r="39" spans="1:24" ht="18.75" customHeight="1">
      <c r="A39" s="32" t="s">
        <v>57</v>
      </c>
      <c r="B39" s="38">
        <v>-105.6</v>
      </c>
      <c r="C39" s="38">
        <v>-211.2</v>
      </c>
      <c r="D39" s="38">
        <v>-264</v>
      </c>
      <c r="E39" s="38">
        <v>0</v>
      </c>
      <c r="F39" s="38">
        <v>-435.6</v>
      </c>
      <c r="G39" s="38">
        <v>-4527.6</v>
      </c>
      <c r="H39" s="38">
        <v>0</v>
      </c>
      <c r="I39" s="38">
        <v>-422.4</v>
      </c>
      <c r="J39" s="38">
        <v>-184.8</v>
      </c>
      <c r="K39" s="38">
        <v>0</v>
      </c>
      <c r="L39" s="38">
        <v>0</v>
      </c>
      <c r="M39" s="38">
        <v>-79.2</v>
      </c>
      <c r="N39" s="38">
        <v>0</v>
      </c>
      <c r="O39" s="38">
        <f t="shared" si="5"/>
        <v>-6230.4</v>
      </c>
      <c r="P39"/>
      <c r="Q39"/>
      <c r="R39"/>
      <c r="S39"/>
      <c r="T39"/>
      <c r="U39"/>
      <c r="V39"/>
      <c r="W39"/>
      <c r="X39"/>
    </row>
    <row r="40" spans="1:24" ht="18.75" customHeight="1">
      <c r="A40" s="16" t="s">
        <v>58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27405000</v>
      </c>
      <c r="L40" s="38">
        <v>24975000</v>
      </c>
      <c r="M40" s="38">
        <v>0</v>
      </c>
      <c r="N40" s="38">
        <v>0</v>
      </c>
      <c r="O40" s="38">
        <f t="shared" si="5"/>
        <v>52380000</v>
      </c>
      <c r="P40"/>
      <c r="Q40" s="40"/>
      <c r="R40" s="40"/>
      <c r="S40" s="40"/>
      <c r="T40" s="40"/>
      <c r="U40" s="40"/>
      <c r="V40" s="40"/>
      <c r="W40" s="40"/>
      <c r="X40" s="40"/>
    </row>
    <row r="41" spans="1:24" ht="18.75" customHeight="1">
      <c r="A41" s="16" t="s">
        <v>59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-27405000</v>
      </c>
      <c r="L41" s="38">
        <v>-24975000</v>
      </c>
      <c r="M41" s="38">
        <v>0</v>
      </c>
      <c r="N41" s="38">
        <v>0</v>
      </c>
      <c r="O41" s="38">
        <f t="shared" si="5"/>
        <v>-52380000</v>
      </c>
      <c r="P41"/>
      <c r="Q41" s="40"/>
      <c r="R41" s="40"/>
      <c r="S41" s="40"/>
      <c r="T41" s="40"/>
      <c r="U41" s="40"/>
      <c r="V41" s="40"/>
      <c r="W41" s="40"/>
      <c r="X41" s="40"/>
    </row>
    <row r="42" spans="1:24" ht="18.75" customHeight="1">
      <c r="A42" s="16" t="s">
        <v>60</v>
      </c>
      <c r="B42" s="38">
        <v>0</v>
      </c>
      <c r="C42" s="38">
        <v>-125205.81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f t="shared" si="5"/>
        <v>-125205.81</v>
      </c>
      <c r="P42"/>
      <c r="Q42" s="40"/>
      <c r="R42" s="40"/>
      <c r="S42" s="40"/>
      <c r="T42" s="40"/>
      <c r="U42" s="40"/>
      <c r="V42" s="40"/>
      <c r="W42" s="40"/>
      <c r="X42" s="40"/>
    </row>
    <row r="43" spans="1:24" ht="18.75" customHeight="1">
      <c r="A43" s="16" t="s">
        <v>61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f>SUM(B43:N43)</f>
        <v>0</v>
      </c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8.75" customHeight="1">
      <c r="A44" s="16" t="s">
        <v>62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13125.98</v>
      </c>
      <c r="O44" s="38">
        <f t="shared" si="5"/>
        <v>13125.98</v>
      </c>
      <c r="P44" s="40"/>
      <c r="Q44" s="40"/>
      <c r="R44" s="40"/>
      <c r="S44" s="40"/>
      <c r="T44" s="40"/>
      <c r="U44" s="40"/>
      <c r="V44" s="40"/>
      <c r="W44" s="40"/>
      <c r="X44" s="40"/>
    </row>
    <row r="45" spans="1:24" ht="18.75" customHeight="1">
      <c r="A45" s="16" t="s">
        <v>63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-4932.46</v>
      </c>
      <c r="O45" s="38">
        <f t="shared" si="5"/>
        <v>-4932.46</v>
      </c>
      <c r="P45" s="40"/>
      <c r="Q45" s="40"/>
      <c r="R45" s="40"/>
      <c r="S45" s="40"/>
      <c r="T45" s="40"/>
      <c r="U45" s="40"/>
      <c r="V45" s="40"/>
      <c r="W45" s="40"/>
      <c r="X45" s="40"/>
    </row>
    <row r="46" spans="1:24" ht="18.75" customHeight="1">
      <c r="A46" s="16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40"/>
      <c r="Q46" s="40"/>
      <c r="R46" s="40"/>
      <c r="S46" s="40"/>
      <c r="T46" s="40"/>
      <c r="U46" s="40"/>
      <c r="V46" s="40"/>
      <c r="W46" s="40"/>
      <c r="X46" s="40"/>
    </row>
    <row r="47" spans="1:24" ht="18.75" customHeight="1">
      <c r="A47" s="29" t="s">
        <v>64</v>
      </c>
      <c r="B47" s="42">
        <v>179641.07</v>
      </c>
      <c r="C47" s="42">
        <v>123584.1</v>
      </c>
      <c r="D47" s="42">
        <v>74970.37000000001</v>
      </c>
      <c r="E47" s="42">
        <v>41797.12</v>
      </c>
      <c r="F47" s="42">
        <v>162608.18</v>
      </c>
      <c r="G47" s="42">
        <v>162095.27000000002</v>
      </c>
      <c r="H47" s="42">
        <v>8930</v>
      </c>
      <c r="I47" s="42">
        <v>70571.93000000001</v>
      </c>
      <c r="J47" s="42">
        <v>50573.38</v>
      </c>
      <c r="K47" s="42">
        <v>130316.88999999998</v>
      </c>
      <c r="L47" s="42">
        <v>159572.71000000002</v>
      </c>
      <c r="M47" s="42">
        <v>57794.82</v>
      </c>
      <c r="N47" s="42">
        <v>104266.3</v>
      </c>
      <c r="O47" s="38">
        <f t="shared" si="5"/>
        <v>1326722.1400000004</v>
      </c>
      <c r="P47"/>
      <c r="Q47"/>
      <c r="R47"/>
      <c r="S47"/>
      <c r="T47"/>
      <c r="U47"/>
      <c r="V47"/>
      <c r="W47"/>
      <c r="X47"/>
    </row>
    <row r="48" spans="1:24" ht="18.75" customHeight="1">
      <c r="A48" s="29" t="s">
        <v>65</v>
      </c>
      <c r="B48" s="42">
        <v>52295.12</v>
      </c>
      <c r="C48" s="42">
        <v>10953.76</v>
      </c>
      <c r="D48" s="42">
        <v>-2514.36</v>
      </c>
      <c r="E48" s="42">
        <v>6548.3</v>
      </c>
      <c r="F48" s="42">
        <v>10362.51</v>
      </c>
      <c r="G48" s="42">
        <v>56917.37</v>
      </c>
      <c r="H48" s="42">
        <v>10660.35</v>
      </c>
      <c r="I48" s="42">
        <v>46320.09</v>
      </c>
      <c r="J48" s="42">
        <v>18506.46</v>
      </c>
      <c r="K48" s="42">
        <v>63916.85</v>
      </c>
      <c r="L48" s="42">
        <v>41964.02</v>
      </c>
      <c r="M48" s="42">
        <v>17944.16</v>
      </c>
      <c r="N48" s="42">
        <v>-6887.73</v>
      </c>
      <c r="O48" s="38">
        <f>SUM(B48:N48)</f>
        <v>326986.9</v>
      </c>
      <c r="P48"/>
      <c r="Q48"/>
      <c r="R48"/>
      <c r="S48"/>
      <c r="T48"/>
      <c r="U48"/>
      <c r="V48"/>
      <c r="W48"/>
      <c r="X48"/>
    </row>
    <row r="49" spans="1:24" ht="18.75" customHeight="1">
      <c r="A49" s="29" t="s">
        <v>66</v>
      </c>
      <c r="B49" s="42">
        <v>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f>O50+O51</f>
        <v>0</v>
      </c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8.75" customHeight="1">
      <c r="A50" s="32" t="s">
        <v>67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38">
        <f t="shared" si="5"/>
        <v>0</v>
      </c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18.75" customHeight="1">
      <c r="A51" s="32" t="s">
        <v>68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38">
        <f t="shared" si="5"/>
        <v>0</v>
      </c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8.75" customHeight="1">
      <c r="A52" s="16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40"/>
      <c r="Q52" s="40"/>
      <c r="R52" s="40"/>
      <c r="S52" s="43"/>
      <c r="T52" s="44"/>
      <c r="U52" s="40"/>
      <c r="V52" s="40"/>
      <c r="W52" s="40"/>
      <c r="X52" s="40"/>
    </row>
    <row r="53" spans="1:24" ht="18.75" customHeight="1">
      <c r="A53" s="19" t="s">
        <v>69</v>
      </c>
      <c r="B53" s="45">
        <f>+B20+B31</f>
        <v>37652910.14</v>
      </c>
      <c r="C53" s="45">
        <f aca="true" t="shared" si="7" ref="C53:N53">+C20+C31</f>
        <v>26896886.810000002</v>
      </c>
      <c r="D53" s="45">
        <f t="shared" si="7"/>
        <v>24748561.169999998</v>
      </c>
      <c r="E53" s="45">
        <f t="shared" si="7"/>
        <v>7413207.069999999</v>
      </c>
      <c r="F53" s="45">
        <f t="shared" si="7"/>
        <v>25894566.740000002</v>
      </c>
      <c r="G53" s="45">
        <f t="shared" si="7"/>
        <v>36157643.43000001</v>
      </c>
      <c r="H53" s="45">
        <f t="shared" si="7"/>
        <v>6365325.869999999</v>
      </c>
      <c r="I53" s="45">
        <f t="shared" si="7"/>
        <v>27026603.610000003</v>
      </c>
      <c r="J53" s="45">
        <f t="shared" si="7"/>
        <v>23862574.460000005</v>
      </c>
      <c r="K53" s="45">
        <f t="shared" si="7"/>
        <v>32672015.259999994</v>
      </c>
      <c r="L53" s="45">
        <f t="shared" si="7"/>
        <v>30030311.43</v>
      </c>
      <c r="M53" s="45">
        <f t="shared" si="7"/>
        <v>16513905.399999999</v>
      </c>
      <c r="N53" s="45">
        <f t="shared" si="7"/>
        <v>8222291.929999998</v>
      </c>
      <c r="O53" s="45">
        <f>SUM(B53:N53)</f>
        <v>303456803.32</v>
      </c>
      <c r="P53"/>
      <c r="Q53"/>
      <c r="R53"/>
      <c r="S53" s="46"/>
      <c r="T53"/>
      <c r="U53"/>
      <c r="V53"/>
      <c r="W53"/>
      <c r="X53"/>
    </row>
    <row r="54" spans="1:19" ht="18.75" customHeight="1">
      <c r="A54" s="47" t="s">
        <v>70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3">
        <f t="shared" si="5"/>
        <v>0</v>
      </c>
      <c r="P54"/>
      <c r="Q54"/>
      <c r="S54" s="48"/>
    </row>
    <row r="55" spans="1:17" ht="18.75" customHeight="1">
      <c r="A55" s="47" t="s">
        <v>71</v>
      </c>
      <c r="B55" s="38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3">
        <f t="shared" si="5"/>
        <v>0</v>
      </c>
      <c r="P55"/>
      <c r="Q55"/>
    </row>
    <row r="56" spans="1:17" ht="15.75">
      <c r="A56" s="49"/>
      <c r="B56" s="50"/>
      <c r="C56" s="50"/>
      <c r="D56" s="51"/>
      <c r="E56" s="51"/>
      <c r="F56" s="51"/>
      <c r="G56" s="51"/>
      <c r="H56" s="51"/>
      <c r="I56" s="50"/>
      <c r="J56" s="51"/>
      <c r="K56" s="51"/>
      <c r="L56" s="51"/>
      <c r="M56" s="51"/>
      <c r="N56" s="51"/>
      <c r="O56" s="52"/>
      <c r="P56" s="48"/>
      <c r="Q56"/>
    </row>
    <row r="57" spans="1:17" ht="12.75" customHeight="1">
      <c r="A57" s="53"/>
      <c r="B57" s="54"/>
      <c r="C57" s="54"/>
      <c r="D57" s="55"/>
      <c r="E57" s="55"/>
      <c r="F57" s="55"/>
      <c r="G57" s="55"/>
      <c r="H57" s="55"/>
      <c r="I57" s="54"/>
      <c r="J57" s="55"/>
      <c r="K57" s="55"/>
      <c r="L57" s="55"/>
      <c r="M57" s="55"/>
      <c r="N57" s="55"/>
      <c r="O57" s="56"/>
      <c r="P57" s="40"/>
      <c r="Q57" s="40"/>
    </row>
    <row r="58" spans="1:16" ht="1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40"/>
    </row>
    <row r="59" spans="1:15" ht="18.75" customHeight="1">
      <c r="A59" s="19" t="s">
        <v>72</v>
      </c>
      <c r="B59" s="59">
        <f aca="true" t="shared" si="8" ref="B59:O59">SUM(B60:B70)</f>
        <v>37652910.14</v>
      </c>
      <c r="C59" s="59">
        <f t="shared" si="8"/>
        <v>26896886.74</v>
      </c>
      <c r="D59" s="59">
        <f t="shared" si="8"/>
        <v>24748561.190000005</v>
      </c>
      <c r="E59" s="59">
        <f t="shared" si="8"/>
        <v>7413207.050000002</v>
      </c>
      <c r="F59" s="59">
        <f t="shared" si="8"/>
        <v>25894566.649999995</v>
      </c>
      <c r="G59" s="59">
        <f t="shared" si="8"/>
        <v>36157643.46</v>
      </c>
      <c r="H59" s="59">
        <f t="shared" si="8"/>
        <v>6365325.839999998</v>
      </c>
      <c r="I59" s="59">
        <f t="shared" si="8"/>
        <v>27026603.560000002</v>
      </c>
      <c r="J59" s="59">
        <f t="shared" si="8"/>
        <v>23862574.35</v>
      </c>
      <c r="K59" s="59">
        <f t="shared" si="8"/>
        <v>32672015.220000003</v>
      </c>
      <c r="L59" s="59">
        <f t="shared" si="8"/>
        <v>30030311.400000002</v>
      </c>
      <c r="M59" s="59">
        <f t="shared" si="8"/>
        <v>16513905.41</v>
      </c>
      <c r="N59" s="59">
        <f t="shared" si="8"/>
        <v>8222291.929999998</v>
      </c>
      <c r="O59" s="45">
        <f t="shared" si="8"/>
        <v>303456802.94000006</v>
      </c>
    </row>
    <row r="60" spans="1:16" ht="18.75" customHeight="1">
      <c r="A60" s="29" t="s">
        <v>73</v>
      </c>
      <c r="B60" s="59">
        <v>30666990.479999997</v>
      </c>
      <c r="C60" s="59">
        <v>19122006.09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0">
        <v>0</v>
      </c>
      <c r="O60" s="45">
        <f>SUM(B60:N60)</f>
        <v>49788996.56999999</v>
      </c>
      <c r="P60"/>
    </row>
    <row r="61" spans="1:16" ht="18.75" customHeight="1">
      <c r="A61" s="29" t="s">
        <v>74</v>
      </c>
      <c r="B61" s="59">
        <v>6985919.66</v>
      </c>
      <c r="C61" s="59">
        <v>7774880.6499999985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45">
        <f aca="true" t="shared" si="9" ref="O61:O70">SUM(B61:N61)</f>
        <v>14760800.309999999</v>
      </c>
      <c r="P61"/>
    </row>
    <row r="62" spans="1:16" ht="18.75" customHeight="1">
      <c r="A62" s="29" t="s">
        <v>75</v>
      </c>
      <c r="B62" s="60">
        <v>0</v>
      </c>
      <c r="C62" s="60">
        <v>0</v>
      </c>
      <c r="D62" s="36">
        <v>24748561.190000005</v>
      </c>
      <c r="E62" s="60">
        <v>0</v>
      </c>
      <c r="F62" s="60">
        <v>0</v>
      </c>
      <c r="G62" s="60">
        <v>0</v>
      </c>
      <c r="H62" s="59">
        <v>6365325.839999998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0">
        <v>0</v>
      </c>
      <c r="O62" s="36">
        <f t="shared" si="9"/>
        <v>31113887.03</v>
      </c>
      <c r="P62" s="17"/>
    </row>
    <row r="63" spans="1:15" ht="18.75" customHeight="1">
      <c r="A63" s="29" t="s">
        <v>76</v>
      </c>
      <c r="B63" s="60">
        <v>0</v>
      </c>
      <c r="C63" s="60">
        <v>0</v>
      </c>
      <c r="D63" s="60">
        <v>0</v>
      </c>
      <c r="E63" s="36">
        <v>7413207.050000002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45">
        <f t="shared" si="9"/>
        <v>7413207.050000002</v>
      </c>
    </row>
    <row r="64" spans="1:17" ht="18.75" customHeight="1">
      <c r="A64" s="29" t="s">
        <v>77</v>
      </c>
      <c r="B64" s="60">
        <v>0</v>
      </c>
      <c r="C64" s="60">
        <v>0</v>
      </c>
      <c r="D64" s="60">
        <v>0</v>
      </c>
      <c r="E64" s="60">
        <v>0</v>
      </c>
      <c r="F64" s="36">
        <v>25894566.649999995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36">
        <f t="shared" si="9"/>
        <v>25894566.649999995</v>
      </c>
      <c r="Q64"/>
    </row>
    <row r="65" spans="1:18" ht="18.75" customHeight="1">
      <c r="A65" s="29" t="s">
        <v>78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59">
        <v>36157643.46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45">
        <f t="shared" si="9"/>
        <v>36157643.46</v>
      </c>
      <c r="R65"/>
    </row>
    <row r="66" spans="1:19" ht="18.75" customHeight="1">
      <c r="A66" s="29" t="s">
        <v>79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60">
        <v>0</v>
      </c>
      <c r="I66" s="59">
        <v>27026603.560000002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  <c r="O66" s="45">
        <f t="shared" si="9"/>
        <v>27026603.560000002</v>
      </c>
      <c r="S66"/>
    </row>
    <row r="67" spans="1:20" ht="18.75" customHeight="1">
      <c r="A67" s="29" t="s">
        <v>80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36">
        <v>23862574.35</v>
      </c>
      <c r="K67" s="60">
        <v>0</v>
      </c>
      <c r="L67" s="60">
        <v>0</v>
      </c>
      <c r="M67" s="60">
        <v>0</v>
      </c>
      <c r="N67" s="60">
        <v>0</v>
      </c>
      <c r="O67" s="45">
        <f t="shared" si="9"/>
        <v>23862574.35</v>
      </c>
      <c r="T67"/>
    </row>
    <row r="68" spans="1:21" ht="18.75" customHeight="1">
      <c r="A68" s="29" t="s">
        <v>81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36">
        <v>32672015.220000003</v>
      </c>
      <c r="L68" s="36">
        <v>30030311.400000002</v>
      </c>
      <c r="M68" s="60">
        <v>0</v>
      </c>
      <c r="N68" s="60">
        <v>0</v>
      </c>
      <c r="O68" s="45">
        <f t="shared" si="9"/>
        <v>62702326.620000005</v>
      </c>
      <c r="P68"/>
      <c r="U68"/>
    </row>
    <row r="69" spans="1:23" ht="18.75" customHeight="1">
      <c r="A69" s="29" t="s">
        <v>82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36">
        <v>16513905.41</v>
      </c>
      <c r="N69" s="60">
        <v>0</v>
      </c>
      <c r="O69" s="45">
        <f t="shared" si="9"/>
        <v>16513905.41</v>
      </c>
      <c r="W69"/>
    </row>
    <row r="70" spans="1:24" ht="18.75" customHeight="1">
      <c r="A70" s="49" t="s">
        <v>83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2">
        <v>8222291.929999998</v>
      </c>
      <c r="O70" s="63">
        <f t="shared" si="9"/>
        <v>8222291.929999998</v>
      </c>
      <c r="P70"/>
      <c r="Q70"/>
      <c r="X70"/>
    </row>
    <row r="71" spans="1:12" ht="21" customHeight="1">
      <c r="A71" s="64" t="s">
        <v>84</v>
      </c>
      <c r="B71" s="65"/>
      <c r="C71" s="65"/>
      <c r="D71"/>
      <c r="E71"/>
      <c r="F71"/>
      <c r="G71"/>
      <c r="H71" s="66"/>
      <c r="I71" s="66"/>
      <c r="J71"/>
      <c r="K71"/>
      <c r="L71"/>
    </row>
    <row r="72" spans="1:14" ht="15.75">
      <c r="A72" s="67" t="s">
        <v>85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 ht="15.75">
      <c r="A73" s="67" t="s">
        <v>86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ht="13.5">
      <c r="N74" s="28"/>
    </row>
    <row r="75" ht="13.5">
      <c r="N75" s="28"/>
    </row>
    <row r="76" ht="14.25">
      <c r="N76" s="28"/>
    </row>
    <row r="77" ht="13.5">
      <c r="N77" s="28"/>
    </row>
    <row r="78" ht="13.5">
      <c r="N78" s="28"/>
    </row>
    <row r="79" ht="13.5">
      <c r="N79" s="28"/>
    </row>
    <row r="80" ht="13.5">
      <c r="N80" s="28"/>
    </row>
    <row r="81" ht="13.5">
      <c r="N81" s="28"/>
    </row>
    <row r="82" ht="13.5">
      <c r="N82" s="28"/>
    </row>
    <row r="83" ht="13.5">
      <c r="N83" s="28"/>
    </row>
    <row r="84" ht="13.5">
      <c r="N84" s="28"/>
    </row>
    <row r="85" ht="13.5">
      <c r="N85" s="28"/>
    </row>
    <row r="86" ht="13.5">
      <c r="N86" s="28"/>
    </row>
    <row r="87" ht="13.5">
      <c r="N87" s="28"/>
    </row>
    <row r="88" ht="13.5">
      <c r="N88" s="28"/>
    </row>
    <row r="89" ht="13.5">
      <c r="N89" s="28"/>
    </row>
    <row r="90" ht="13.5">
      <c r="N90" s="28"/>
    </row>
    <row r="91" ht="13.5">
      <c r="N91" s="28"/>
    </row>
    <row r="92" ht="13.5">
      <c r="N92" s="28"/>
    </row>
    <row r="93" ht="13.5">
      <c r="N93" s="28"/>
    </row>
    <row r="94" ht="13.5">
      <c r="N94" s="28"/>
    </row>
    <row r="95" spans="3:14" ht="13.5">
      <c r="C95" s="17"/>
      <c r="D95" s="17"/>
      <c r="E95" s="17"/>
      <c r="N95" s="28"/>
    </row>
    <row r="96" spans="3:14" ht="13.5">
      <c r="C96" s="17"/>
      <c r="E96" s="17"/>
      <c r="N96" s="28"/>
    </row>
    <row r="97" ht="13.5">
      <c r="N97" s="28"/>
    </row>
    <row r="98" ht="13.5">
      <c r="N98" s="28"/>
    </row>
    <row r="99" ht="13.5">
      <c r="N99" s="28"/>
    </row>
    <row r="100" ht="13.5">
      <c r="N100" s="28"/>
    </row>
    <row r="101" ht="13.5">
      <c r="N101" s="28"/>
    </row>
    <row r="102" ht="13.5">
      <c r="N102" s="28"/>
    </row>
    <row r="103" ht="13.5">
      <c r="N103" s="28"/>
    </row>
    <row r="104" ht="13.5">
      <c r="N104" s="28"/>
    </row>
    <row r="105" ht="13.5">
      <c r="N105" s="28"/>
    </row>
    <row r="106" ht="13.5">
      <c r="N106" s="28"/>
    </row>
    <row r="107" ht="13.5">
      <c r="N107" s="28"/>
    </row>
    <row r="108" ht="13.5">
      <c r="N108" s="28"/>
    </row>
  </sheetData>
  <sheetProtection/>
  <mergeCells count="7">
    <mergeCell ref="A73:N73"/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2023-07-07T14:02:32Z</dcterms:created>
  <dcterms:modified xsi:type="dcterms:W3CDTF">2023-07-07T14:03:19Z</dcterms:modified>
  <cp:category/>
  <cp:version/>
  <cp:contentType/>
  <cp:contentStatus/>
</cp:coreProperties>
</file>