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<sst xmlns="http://schemas.openxmlformats.org/spreadsheetml/2006/main" count="89" uniqueCount="86">
  <si>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</si>
  <si>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</si>
  <si>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</si>
  <si>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</si>
  <si>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</si>
  <si>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</si>
  <si>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</si>
  <si>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</si>
  <si>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</si>
  <si>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</si>
  <si>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</si>
  <si>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</si>
  <si>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</si>
  <si>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</si>
  <si>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</si>
  <si>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</si>
  <si>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</si>
  <si>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</si>
  <si>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</si>
  <si>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</si>
  <si>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</si>
  <si>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</si>
  <si>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</si>
  <si>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</si>
  <si>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</si>
  <si>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</si>
  <si>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</si>
  <si>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</si>
  <si>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</si>
  <si>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</si>
  <si>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</si>
  <si>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</si>
  <si>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</si>
  <si>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</si>
  <si>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</si>
  <si>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</si>
  <si>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</si>
  <si>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</si>
  <si>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</si>
  <si>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</si>
  <si>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</si>
  <si>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</si>
  <si>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</si>
  <si>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</si>
  <si>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</si>
  <si>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</si>
  <si>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</si>
  <si>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</si>
  <si>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</si>
  <si>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</si>
  <si>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</si>
  <si>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</si>
  <si>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</si>
  <si>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</si>
  <si>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</si>
  <si>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</si>
  <si>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</si>
  <si>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</si>
  <si>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</si>
  <si>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</si>
  <si>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</si>
  <si>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</si>
  <si>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</si>
  <si>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</si>
  <si>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</si>
  <si>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</si>
  <si>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</si>
  <si>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</si>
  <si>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</si>
  <si>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</si>
  <si>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</si>
  <si>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</si>
  <si>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</si>
  <si>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</si>
  <si>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</si>
  <si>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</si>
  <si>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</si>
  <si>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</si>
  <si>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</si>
  <si>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</si>
  <si>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</si>
  <si>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</si>
  <si>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</si>
  <si>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30/06/23 - VENCIMENTO 07/07/23</t>
  </si>
  <si>
    <t>5.3. Revisão de Remuneração pelo Transporte Coletivo¹</t>
  </si>
  <si>
    <t>Revisão do fator de transição de 04/05/23.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</si>
</sst>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371856</v>
      </c>
      <c r="C7" s="9">
        <f t="shared" si="0"/>
        <v>259370</v>
      </c>
      <c r="D7" s="9">
        <f t="shared" si="0"/>
        <v>248279</v>
      </c>
      <c r="E7" s="9">
        <f t="shared" si="0"/>
        <v>61722</v>
      </c>
      <c r="F7" s="9">
        <f t="shared" si="0"/>
        <v>228767</v>
      </c>
      <c r="G7" s="9">
        <f t="shared" si="0"/>
        <v>359944</v>
      </c>
      <c r="H7" s="9">
        <f t="shared" si="0"/>
        <v>41074</v>
      </c>
      <c r="I7" s="9">
        <f t="shared" si="0"/>
        <v>283276</v>
      </c>
      <c r="J7" s="9">
        <f t="shared" si="0"/>
        <v>211631</v>
      </c>
      <c r="K7" s="9">
        <f t="shared" si="0"/>
        <v>341060</v>
      </c>
      <c r="L7" s="9">
        <f t="shared" si="0"/>
        <v>246288</v>
      </c>
      <c r="M7" s="9">
        <f t="shared" si="0"/>
        <v>127571</v>
      </c>
      <c r="N7" s="9">
        <f t="shared" si="0"/>
        <v>79452</v>
      </c>
      <c r="O7" s="9">
        <f t="shared" si="0"/>
        <v>2860290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11014</v>
      </c>
      <c r="C8" s="11">
        <f t="shared" si="1"/>
        <v>11584</v>
      </c>
      <c r="D8" s="11">
        <f t="shared" si="1"/>
        <v>6708</v>
      </c>
      <c r="E8" s="11">
        <f t="shared" si="1"/>
        <v>1784</v>
      </c>
      <c r="F8" s="11">
        <f t="shared" si="1"/>
        <v>6298</v>
      </c>
      <c r="G8" s="11">
        <f t="shared" si="1"/>
        <v>11704</v>
      </c>
      <c r="H8" s="11">
        <f t="shared" si="1"/>
        <v>1702</v>
      </c>
      <c r="I8" s="11">
        <f t="shared" si="1"/>
        <v>13977</v>
      </c>
      <c r="J8" s="11">
        <f t="shared" si="1"/>
        <v>9017</v>
      </c>
      <c r="K8" s="11">
        <f t="shared" si="1"/>
        <v>4934</v>
      </c>
      <c r="L8" s="11">
        <f t="shared" si="1"/>
        <v>3962</v>
      </c>
      <c r="M8" s="11">
        <f t="shared" si="1"/>
        <v>5081</v>
      </c>
      <c r="N8" s="11">
        <f t="shared" si="1"/>
        <v>3729</v>
      </c>
      <c r="O8" s="11">
        <f t="shared" si="1"/>
        <v>91494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11014</v>
      </c>
      <c r="C9" s="11">
        <v>11584</v>
      </c>
      <c r="D9" s="11">
        <v>6708</v>
      </c>
      <c r="E9" s="11">
        <v>1784</v>
      </c>
      <c r="F9" s="11">
        <v>6298</v>
      </c>
      <c r="G9" s="11">
        <v>11704</v>
      </c>
      <c r="H9" s="11">
        <v>1702</v>
      </c>
      <c r="I9" s="11">
        <v>13977</v>
      </c>
      <c r="J9" s="11">
        <v>9017</v>
      </c>
      <c r="K9" s="11">
        <v>4934</v>
      </c>
      <c r="L9" s="11">
        <v>3962</v>
      </c>
      <c r="M9" s="11">
        <v>5081</v>
      </c>
      <c r="N9" s="11">
        <v>3717</v>
      </c>
      <c r="O9" s="11">
        <f>SUM(B9:N9)</f>
        <v>91482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360842</v>
      </c>
      <c r="C11" s="13">
        <v>247786</v>
      </c>
      <c r="D11" s="13">
        <v>241571</v>
      </c>
      <c r="E11" s="13">
        <v>59938</v>
      </c>
      <c r="F11" s="13">
        <v>222469</v>
      </c>
      <c r="G11" s="13">
        <v>348240</v>
      </c>
      <c r="H11" s="13">
        <v>39372</v>
      </c>
      <c r="I11" s="13">
        <v>269299</v>
      </c>
      <c r="J11" s="13">
        <v>202614</v>
      </c>
      <c r="K11" s="13">
        <v>336126</v>
      </c>
      <c r="L11" s="13">
        <v>242326</v>
      </c>
      <c r="M11" s="13">
        <v>122490</v>
      </c>
      <c r="N11" s="13">
        <v>75723</v>
      </c>
      <c r="O11" s="11">
        <f>SUM(B11:N11)</f>
        <v>2768796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27586</v>
      </c>
      <c r="C12" s="13">
        <v>23592</v>
      </c>
      <c r="D12" s="13">
        <v>18799</v>
      </c>
      <c r="E12" s="13">
        <v>6648</v>
      </c>
      <c r="F12" s="13">
        <v>21204</v>
      </c>
      <c r="G12" s="13">
        <v>34538</v>
      </c>
      <c r="H12" s="13">
        <v>4155</v>
      </c>
      <c r="I12" s="13">
        <v>26317</v>
      </c>
      <c r="J12" s="13">
        <v>18128</v>
      </c>
      <c r="K12" s="13">
        <v>21775</v>
      </c>
      <c r="L12" s="13">
        <v>16563</v>
      </c>
      <c r="M12" s="13">
        <v>6491</v>
      </c>
      <c r="N12" s="13">
        <v>3415</v>
      </c>
      <c r="O12" s="11">
        <f>SUM(B12:N12)</f>
        <v>229211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333256</v>
      </c>
      <c r="C13" s="15">
        <f t="shared" si="2"/>
        <v>224194</v>
      </c>
      <c r="D13" s="15">
        <f t="shared" si="2"/>
        <v>222772</v>
      </c>
      <c r="E13" s="15">
        <f t="shared" si="2"/>
        <v>53290</v>
      </c>
      <c r="F13" s="15">
        <f t="shared" si="2"/>
        <v>201265</v>
      </c>
      <c r="G13" s="15">
        <f t="shared" si="2"/>
        <v>313702</v>
      </c>
      <c r="H13" s="15">
        <f t="shared" si="2"/>
        <v>35217</v>
      </c>
      <c r="I13" s="15">
        <f t="shared" si="2"/>
        <v>242982</v>
      </c>
      <c r="J13" s="15">
        <f t="shared" si="2"/>
        <v>184486</v>
      </c>
      <c r="K13" s="15">
        <f t="shared" si="2"/>
        <v>314351</v>
      </c>
      <c r="L13" s="15">
        <f t="shared" si="2"/>
        <v>225763</v>
      </c>
      <c r="M13" s="15">
        <f t="shared" si="2"/>
        <v>115999</v>
      </c>
      <c r="N13" s="15">
        <f t="shared" si="2"/>
        <v>72308</v>
      </c>
      <c r="O13" s="11">
        <f>SUM(B13:N13)</f>
        <v>2539585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1.25669833203489</v>
      </c>
      <c r="C18" s="19">
        <v>1.311276770534348</v>
      </c>
      <c r="D18" s="19">
        <v>1.395812586890777</v>
      </c>
      <c r="E18" s="19">
        <v>0.970810728081361</v>
      </c>
      <c r="F18" s="19">
        <v>1.384203919000054</v>
      </c>
      <c r="G18" s="19">
        <v>1.492758214915735</v>
      </c>
      <c r="H18" s="19">
        <v>1.715082703612962</v>
      </c>
      <c r="I18" s="19">
        <v>1.21760039641518</v>
      </c>
      <c r="J18" s="19">
        <v>1.40810321353879</v>
      </c>
      <c r="K18" s="19">
        <v>1.205587309293818</v>
      </c>
      <c r="L18" s="19">
        <v>1.336984287074618</v>
      </c>
      <c r="M18" s="19">
        <v>1.269554902455309</v>
      </c>
      <c r="N18" s="19">
        <v>1.166276543651268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1490110.7600000002</v>
      </c>
      <c r="C20" s="24">
        <f t="shared" si="3"/>
        <v>1095265.3700000003</v>
      </c>
      <c r="D20" s="24">
        <f t="shared" si="3"/>
        <v>978168.68</v>
      </c>
      <c r="E20" s="24">
        <f t="shared" si="3"/>
        <v>292392.54000000004</v>
      </c>
      <c r="F20" s="24">
        <f t="shared" si="3"/>
        <v>1035968.43</v>
      </c>
      <c r="G20" s="24">
        <f t="shared" si="3"/>
        <v>1459732.3799999997</v>
      </c>
      <c r="H20" s="24">
        <f t="shared" si="3"/>
        <v>252176.51</v>
      </c>
      <c r="I20" s="24">
        <f t="shared" si="3"/>
        <v>1120645.3700000003</v>
      </c>
      <c r="J20" s="24">
        <f t="shared" si="3"/>
        <v>957007.21</v>
      </c>
      <c r="K20" s="24">
        <f t="shared" si="3"/>
        <v>1268619.7799999998</v>
      </c>
      <c r="L20" s="24">
        <f t="shared" si="3"/>
        <v>1161924.4099999997</v>
      </c>
      <c r="M20" s="24">
        <f t="shared" si="3"/>
        <v>661093.41</v>
      </c>
      <c r="N20" s="24">
        <f t="shared" si="3"/>
        <v>338753.1400000001</v>
      </c>
      <c r="O20" s="24">
        <f>O21+O22+O23+O24+O25+O26+O27+O28+O29</f>
        <v>12111857.990000004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1077266.83</v>
      </c>
      <c r="C21" s="28">
        <f aca="true" t="shared" si="4" ref="C21:N21">ROUND((C15+C16)*C7,2)</f>
        <v>776242.54</v>
      </c>
      <c r="D21" s="28">
        <f t="shared" si="4"/>
        <v>651657.89</v>
      </c>
      <c r="E21" s="28">
        <f t="shared" si="4"/>
        <v>276761.45</v>
      </c>
      <c r="F21" s="28">
        <f t="shared" si="4"/>
        <v>695977.84</v>
      </c>
      <c r="G21" s="28">
        <f t="shared" si="4"/>
        <v>901011.82</v>
      </c>
      <c r="H21" s="28">
        <f t="shared" si="4"/>
        <v>138041.5</v>
      </c>
      <c r="I21" s="28">
        <f t="shared" si="4"/>
        <v>841811.29</v>
      </c>
      <c r="J21" s="28">
        <f t="shared" si="4"/>
        <v>632565.06</v>
      </c>
      <c r="K21" s="28">
        <f t="shared" si="4"/>
        <v>963596.82</v>
      </c>
      <c r="L21" s="28">
        <f t="shared" si="4"/>
        <v>792308.5</v>
      </c>
      <c r="M21" s="28">
        <f t="shared" si="4"/>
        <v>473569.07</v>
      </c>
      <c r="N21" s="28">
        <f t="shared" si="4"/>
        <v>266410.5</v>
      </c>
      <c r="O21" s="28">
        <f aca="true" t="shared" si="5" ref="O21:O29">SUM(B21:N21)</f>
        <v>8487221.110000001</v>
      </c>
    </row>
    <row r="22" spans="1:23" ht="18.75" customHeight="1">
      <c r="A22" s="26" t="s">
        <v>33</v>
      </c>
      <c r="B22" s="28">
        <f>IF(B18&lt;&gt;0,ROUND((B18-1)*B21,2),0)</f>
        <v>276532.6</v>
      </c>
      <c r="C22" s="28">
        <f aca="true" t="shared" si="6" ref="C22:N22">IF(C18&lt;&gt;0,ROUND((C18-1)*C21,2),0)</f>
        <v>241626.27</v>
      </c>
      <c r="D22" s="28">
        <f t="shared" si="6"/>
        <v>257934.4</v>
      </c>
      <c r="E22" s="28">
        <f t="shared" si="6"/>
        <v>-8078.47</v>
      </c>
      <c r="F22" s="28">
        <f t="shared" si="6"/>
        <v>267397.41</v>
      </c>
      <c r="G22" s="28">
        <f t="shared" si="6"/>
        <v>443980.98</v>
      </c>
      <c r="H22" s="28">
        <f t="shared" si="6"/>
        <v>98711.09</v>
      </c>
      <c r="I22" s="28">
        <f t="shared" si="6"/>
        <v>183178.47</v>
      </c>
      <c r="J22" s="28">
        <f t="shared" si="6"/>
        <v>258151.83</v>
      </c>
      <c r="K22" s="28">
        <f t="shared" si="6"/>
        <v>198103.28</v>
      </c>
      <c r="L22" s="28">
        <f t="shared" si="6"/>
        <v>266995.52</v>
      </c>
      <c r="M22" s="28">
        <f t="shared" si="6"/>
        <v>127652.86</v>
      </c>
      <c r="N22" s="28">
        <f t="shared" si="6"/>
        <v>44297.82</v>
      </c>
      <c r="O22" s="28">
        <f t="shared" si="5"/>
        <v>2656484.0599999996</v>
      </c>
      <c r="W22" s="51"/>
    </row>
    <row r="23" spans="1:15" ht="18.75" customHeight="1">
      <c r="A23" s="26" t="s">
        <v>34</v>
      </c>
      <c r="B23" s="28">
        <v>70993.58</v>
      </c>
      <c r="C23" s="28">
        <v>48311.82</v>
      </c>
      <c r="D23" s="28">
        <v>35357.6</v>
      </c>
      <c r="E23" s="28">
        <v>12748.38</v>
      </c>
      <c r="F23" s="28">
        <v>43793.74</v>
      </c>
      <c r="G23" s="28">
        <v>69554.26</v>
      </c>
      <c r="H23" s="28">
        <v>7048.02</v>
      </c>
      <c r="I23" s="28">
        <v>49465.03</v>
      </c>
      <c r="J23" s="28">
        <v>42360.47</v>
      </c>
      <c r="K23" s="28">
        <v>62753.51</v>
      </c>
      <c r="L23" s="28">
        <v>58757.21</v>
      </c>
      <c r="M23" s="28">
        <v>28477.11</v>
      </c>
      <c r="N23" s="28">
        <v>17305.07</v>
      </c>
      <c r="O23" s="28">
        <f t="shared" si="5"/>
        <v>546925.8</v>
      </c>
    </row>
    <row r="24" spans="1:15" ht="18.75" customHeight="1">
      <c r="A24" s="26" t="s">
        <v>35</v>
      </c>
      <c r="B24" s="28">
        <v>3574.3</v>
      </c>
      <c r="C24" s="28">
        <v>3574.3</v>
      </c>
      <c r="D24" s="28">
        <v>1787.15</v>
      </c>
      <c r="E24" s="28">
        <v>1787.15</v>
      </c>
      <c r="F24" s="28">
        <v>1787.15</v>
      </c>
      <c r="G24" s="28">
        <v>1787.15</v>
      </c>
      <c r="H24" s="28">
        <v>1787.15</v>
      </c>
      <c r="I24" s="28">
        <v>3574.3</v>
      </c>
      <c r="J24" s="28">
        <v>1787.15</v>
      </c>
      <c r="K24" s="28">
        <v>1787.15</v>
      </c>
      <c r="L24" s="28">
        <v>1787.15</v>
      </c>
      <c r="M24" s="28">
        <v>1787.15</v>
      </c>
      <c r="N24" s="28">
        <v>1787.15</v>
      </c>
      <c r="O24" s="28">
        <f t="shared" si="5"/>
        <v>28594.400000000005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67</v>
      </c>
      <c r="B26" s="28">
        <v>1117.2</v>
      </c>
      <c r="C26" s="28">
        <v>837.23</v>
      </c>
      <c r="D26" s="28">
        <v>737.62</v>
      </c>
      <c r="E26" s="28">
        <v>220.75</v>
      </c>
      <c r="F26" s="28">
        <v>786.08</v>
      </c>
      <c r="G26" s="28">
        <v>1106.43</v>
      </c>
      <c r="H26" s="28">
        <v>191.14</v>
      </c>
      <c r="I26" s="28">
        <v>842.61</v>
      </c>
      <c r="J26" s="28">
        <v>726.85</v>
      </c>
      <c r="K26" s="28">
        <v>958.37</v>
      </c>
      <c r="L26" s="28">
        <v>874.92</v>
      </c>
      <c r="M26" s="28">
        <v>492.65</v>
      </c>
      <c r="N26" s="28">
        <v>263.83</v>
      </c>
      <c r="O26" s="28">
        <f t="shared" si="5"/>
        <v>9155.68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986.54</v>
      </c>
      <c r="C27" s="28">
        <v>734.47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7803.1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-50574.09</v>
      </c>
      <c r="C31" s="28">
        <f aca="true" t="shared" si="7" ref="C31:O31">+C32+C34+C47+C48+C49+C54-C55</f>
        <v>-50969.6</v>
      </c>
      <c r="D31" s="28">
        <f t="shared" si="7"/>
        <v>-39690.49</v>
      </c>
      <c r="E31" s="28">
        <f t="shared" si="7"/>
        <v>-7738.1</v>
      </c>
      <c r="F31" s="28">
        <f t="shared" si="7"/>
        <v>-52491.73</v>
      </c>
      <c r="G31" s="28">
        <f t="shared" si="7"/>
        <v>-55655.6</v>
      </c>
      <c r="H31" s="28">
        <f t="shared" si="7"/>
        <v>-7488.8</v>
      </c>
      <c r="I31" s="28">
        <f t="shared" si="7"/>
        <v>-70480.56</v>
      </c>
      <c r="J31" s="28">
        <f t="shared" si="7"/>
        <v>-43744.630000000005</v>
      </c>
      <c r="K31" s="28">
        <f t="shared" si="7"/>
        <v>-36120.7</v>
      </c>
      <c r="L31" s="28">
        <f t="shared" si="7"/>
        <v>-42602.880000000005</v>
      </c>
      <c r="M31" s="28">
        <f t="shared" si="7"/>
        <v>-22356.4</v>
      </c>
      <c r="N31" s="28">
        <f t="shared" si="7"/>
        <v>-17344.8</v>
      </c>
      <c r="O31" s="28">
        <f t="shared" si="7"/>
        <v>-497258.3800000001</v>
      </c>
    </row>
    <row r="32" spans="1:15" ht="18.75" customHeight="1">
      <c r="A32" s="26" t="s">
        <v>38</v>
      </c>
      <c r="B32" s="29">
        <f>+B33</f>
        <v>-48461.6</v>
      </c>
      <c r="C32" s="29">
        <f>+C33</f>
        <v>-50969.6</v>
      </c>
      <c r="D32" s="29">
        <f aca="true" t="shared" si="8" ref="D32:O32">+D33</f>
        <v>-29515.2</v>
      </c>
      <c r="E32" s="29">
        <f t="shared" si="8"/>
        <v>-7849.6</v>
      </c>
      <c r="F32" s="29">
        <f t="shared" si="8"/>
        <v>-27711.2</v>
      </c>
      <c r="G32" s="29">
        <f t="shared" si="8"/>
        <v>-51497.6</v>
      </c>
      <c r="H32" s="29">
        <f t="shared" si="8"/>
        <v>-7488.8</v>
      </c>
      <c r="I32" s="29">
        <f t="shared" si="8"/>
        <v>-61498.8</v>
      </c>
      <c r="J32" s="29">
        <f t="shared" si="8"/>
        <v>-39674.8</v>
      </c>
      <c r="K32" s="29">
        <f t="shared" si="8"/>
        <v>-21709.6</v>
      </c>
      <c r="L32" s="29">
        <f t="shared" si="8"/>
        <v>-17432.8</v>
      </c>
      <c r="M32" s="29">
        <f t="shared" si="8"/>
        <v>-22356.4</v>
      </c>
      <c r="N32" s="29">
        <f t="shared" si="8"/>
        <v>-16354.8</v>
      </c>
      <c r="O32" s="29">
        <f t="shared" si="8"/>
        <v>-402520.8</v>
      </c>
    </row>
    <row r="33" spans="1:26" ht="18.75" customHeight="1">
      <c r="A33" s="27" t="s">
        <v>39</v>
      </c>
      <c r="B33" s="16">
        <f>ROUND((-B9)*$G$3,2)</f>
        <v>-48461.6</v>
      </c>
      <c r="C33" s="16">
        <f aca="true" t="shared" si="9" ref="C33:N33">ROUND((-C9)*$G$3,2)</f>
        <v>-50969.6</v>
      </c>
      <c r="D33" s="16">
        <f t="shared" si="9"/>
        <v>-29515.2</v>
      </c>
      <c r="E33" s="16">
        <f t="shared" si="9"/>
        <v>-7849.6</v>
      </c>
      <c r="F33" s="16">
        <f t="shared" si="9"/>
        <v>-27711.2</v>
      </c>
      <c r="G33" s="16">
        <f t="shared" si="9"/>
        <v>-51497.6</v>
      </c>
      <c r="H33" s="16">
        <f t="shared" si="9"/>
        <v>-7488.8</v>
      </c>
      <c r="I33" s="16">
        <f t="shared" si="9"/>
        <v>-61498.8</v>
      </c>
      <c r="J33" s="16">
        <f t="shared" si="9"/>
        <v>-39674.8</v>
      </c>
      <c r="K33" s="16">
        <f t="shared" si="9"/>
        <v>-21709.6</v>
      </c>
      <c r="L33" s="16">
        <f t="shared" si="9"/>
        <v>-17432.8</v>
      </c>
      <c r="M33" s="16">
        <f t="shared" si="9"/>
        <v>-22356.4</v>
      </c>
      <c r="N33" s="16">
        <f t="shared" si="9"/>
        <v>-16354.8</v>
      </c>
      <c r="O33" s="30">
        <f aca="true" t="shared" si="10" ref="O33:O55">SUM(B33:N33)</f>
        <v>-402520.8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-198</v>
      </c>
      <c r="C34" s="29">
        <f aca="true" t="shared" si="11" ref="C34:O34">SUM(C35:C45)</f>
        <v>0</v>
      </c>
      <c r="D34" s="29">
        <f t="shared" si="11"/>
        <v>-5148</v>
      </c>
      <c r="E34" s="29">
        <f t="shared" si="11"/>
        <v>-594</v>
      </c>
      <c r="F34" s="29">
        <f t="shared" si="11"/>
        <v>-16524.35</v>
      </c>
      <c r="G34" s="29">
        <f t="shared" si="11"/>
        <v>-4158</v>
      </c>
      <c r="H34" s="29">
        <f t="shared" si="11"/>
        <v>0</v>
      </c>
      <c r="I34" s="29">
        <f t="shared" si="11"/>
        <v>0</v>
      </c>
      <c r="J34" s="29">
        <f t="shared" si="11"/>
        <v>-792</v>
      </c>
      <c r="K34" s="29">
        <f t="shared" si="11"/>
        <v>-396</v>
      </c>
      <c r="L34" s="29">
        <f t="shared" si="11"/>
        <v>-396</v>
      </c>
      <c r="M34" s="29">
        <f t="shared" si="11"/>
        <v>0</v>
      </c>
      <c r="N34" s="29">
        <f t="shared" si="11"/>
        <v>-990</v>
      </c>
      <c r="O34" s="29">
        <f t="shared" si="11"/>
        <v>-29196.350000000093</v>
      </c>
    </row>
    <row r="35" spans="1:26" ht="18.75" customHeight="1">
      <c r="A35" s="27" t="s">
        <v>41</v>
      </c>
      <c r="B35" s="31">
        <v>-198</v>
      </c>
      <c r="C35" s="31">
        <v>0</v>
      </c>
      <c r="D35" s="31">
        <v>-5148</v>
      </c>
      <c r="E35" s="31">
        <v>-594</v>
      </c>
      <c r="F35" s="31">
        <v>-16524.35</v>
      </c>
      <c r="G35" s="31">
        <v>-4158</v>
      </c>
      <c r="H35" s="31">
        <v>0</v>
      </c>
      <c r="I35" s="31">
        <v>0</v>
      </c>
      <c r="J35" s="31">
        <v>-792</v>
      </c>
      <c r="K35" s="31">
        <v>-396</v>
      </c>
      <c r="L35" s="31">
        <v>-396</v>
      </c>
      <c r="M35" s="31">
        <v>0</v>
      </c>
      <c r="N35" s="31">
        <v>-990</v>
      </c>
      <c r="O35" s="31">
        <f t="shared" si="10"/>
        <v>-29196.35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29">
        <v>-1914.49</v>
      </c>
      <c r="C47" s="33">
        <v>0</v>
      </c>
      <c r="D47" s="29">
        <v>-5027.29</v>
      </c>
      <c r="E47" s="29">
        <v>705.5</v>
      </c>
      <c r="F47" s="29">
        <v>-8256.18</v>
      </c>
      <c r="G47" s="33">
        <v>0</v>
      </c>
      <c r="H47" s="33">
        <v>0</v>
      </c>
      <c r="I47" s="29">
        <v>-8981.76</v>
      </c>
      <c r="J47" s="29">
        <v>-3277.83</v>
      </c>
      <c r="K47" s="29">
        <v>-14015.1</v>
      </c>
      <c r="L47" s="29">
        <v>-24774.08</v>
      </c>
      <c r="M47" s="29">
        <v>0</v>
      </c>
      <c r="N47" s="33">
        <v>0</v>
      </c>
      <c r="O47" s="29">
        <f t="shared" si="10"/>
        <v>-65541.23000000001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1439536.6700000002</v>
      </c>
      <c r="C53" s="34">
        <f aca="true" t="shared" si="13" ref="C53:N53">+C20+C31</f>
        <v>1044295.7700000004</v>
      </c>
      <c r="D53" s="34">
        <f t="shared" si="13"/>
        <v>938478.1900000001</v>
      </c>
      <c r="E53" s="34">
        <f t="shared" si="13"/>
        <v>284654.44000000006</v>
      </c>
      <c r="F53" s="34">
        <f t="shared" si="13"/>
        <v>983476.7000000001</v>
      </c>
      <c r="G53" s="34">
        <f t="shared" si="13"/>
        <v>1404076.7799999996</v>
      </c>
      <c r="H53" s="34">
        <f t="shared" si="13"/>
        <v>244687.71000000002</v>
      </c>
      <c r="I53" s="34">
        <f t="shared" si="13"/>
        <v>1050164.8100000003</v>
      </c>
      <c r="J53" s="34">
        <f t="shared" si="13"/>
        <v>913262.58</v>
      </c>
      <c r="K53" s="34">
        <f t="shared" si="13"/>
        <v>1232499.0799999998</v>
      </c>
      <c r="L53" s="34">
        <f t="shared" si="13"/>
        <v>1119321.5299999998</v>
      </c>
      <c r="M53" s="34">
        <f t="shared" si="13"/>
        <v>638737.01</v>
      </c>
      <c r="N53" s="34">
        <f t="shared" si="13"/>
        <v>321408.3400000001</v>
      </c>
      <c r="O53" s="34">
        <f>SUM(B53:N53)</f>
        <v>11614599.61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1439536.67</v>
      </c>
      <c r="C59" s="42">
        <f t="shared" si="14"/>
        <v>1044295.77</v>
      </c>
      <c r="D59" s="42">
        <f t="shared" si="14"/>
        <v>938478.19</v>
      </c>
      <c r="E59" s="42">
        <f t="shared" si="14"/>
        <v>284654.44</v>
      </c>
      <c r="F59" s="42">
        <f t="shared" si="14"/>
        <v>983476.7</v>
      </c>
      <c r="G59" s="42">
        <f t="shared" si="14"/>
        <v>1404076.78</v>
      </c>
      <c r="H59" s="42">
        <f t="shared" si="14"/>
        <v>244687.71</v>
      </c>
      <c r="I59" s="42">
        <f t="shared" si="14"/>
        <v>1050164.8</v>
      </c>
      <c r="J59" s="42">
        <f t="shared" si="14"/>
        <v>913262.58</v>
      </c>
      <c r="K59" s="42">
        <f t="shared" si="14"/>
        <v>1232499.07</v>
      </c>
      <c r="L59" s="42">
        <f t="shared" si="14"/>
        <v>1119321.51</v>
      </c>
      <c r="M59" s="42">
        <f t="shared" si="14"/>
        <v>638737.01</v>
      </c>
      <c r="N59" s="42">
        <f t="shared" si="14"/>
        <v>321408.34</v>
      </c>
      <c r="O59" s="34">
        <f t="shared" si="14"/>
        <v>11614599.569999998</v>
      </c>
      <c r="Q59"/>
    </row>
    <row r="60" spans="1:18" ht="18.75" customHeight="1">
      <c r="A60" s="26" t="s">
        <v>53</v>
      </c>
      <c r="B60" s="42">
        <v>1170367.03</v>
      </c>
      <c r="C60" s="42">
        <v>741147.97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1911515</v>
      </c>
      <c r="P60"/>
      <c r="Q60"/>
      <c r="R60" s="41"/>
    </row>
    <row r="61" spans="1:16" ht="18.75" customHeight="1">
      <c r="A61" s="26" t="s">
        <v>54</v>
      </c>
      <c r="B61" s="42">
        <v>269169.64</v>
      </c>
      <c r="C61" s="42">
        <v>303147.8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572317.44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938478.19</v>
      </c>
      <c r="E62" s="43">
        <v>0</v>
      </c>
      <c r="F62" s="43">
        <v>0</v>
      </c>
      <c r="G62" s="43">
        <v>0</v>
      </c>
      <c r="H62" s="42">
        <v>244687.71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1183165.9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284654.44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284654.44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983476.7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983476.7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1404076.78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1404076.78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1050164.8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1050164.8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913262.58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913262.58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1232499.07</v>
      </c>
      <c r="L68" s="29">
        <v>1119321.51</v>
      </c>
      <c r="M68" s="43">
        <v>0</v>
      </c>
      <c r="N68" s="43">
        <v>0</v>
      </c>
      <c r="O68" s="34">
        <f t="shared" si="15"/>
        <v>2351820.58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638737.01</v>
      </c>
      <c r="N69" s="43">
        <v>0</v>
      </c>
      <c r="O69" s="34">
        <f t="shared" si="15"/>
        <v>638737.01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321408.34</v>
      </c>
      <c r="O70" s="46">
        <f t="shared" si="15"/>
        <v>321408.34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2023-07-06T19:33:33Z</dcterms:modified>
  <cp:category/>
  <cp:version/>
  <cp:contentType/>
  <cp:contentStatus/>
</cp:coreProperties>
</file>