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<sst xmlns="http://schemas.openxmlformats.org/spreadsheetml/2006/main" count="88" uniqueCount="85">
  <si>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</si>
  <si>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</si>
  <si>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</si>
  <si>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</si>
  <si>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</si>
  <si>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</si>
  <si>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</si>
  <si>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</si>
  <si>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</si>
  <si>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</si>
  <si>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</si>
  <si>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</si>
  <si>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</si>
  <si>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</si>
  <si>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</si>
  <si>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</si>
  <si>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</si>
  <si>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</si>
  <si>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</si>
  <si>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</si>
  <si>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</si>
  <si>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</si>
  <si>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</si>
  <si>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</si>
  <si>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</si>
  <si>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</si>
  <si>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</si>
  <si>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</si>
  <si>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</si>
  <si>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</si>
  <si>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</si>
  <si>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</si>
  <si>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</si>
  <si>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</si>
  <si>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</si>
  <si>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</si>
  <si>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</si>
  <si>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</si>
  <si>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</si>
  <si>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</si>
  <si>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</si>
  <si>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</si>
  <si>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</si>
  <si>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</si>
  <si>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</si>
  <si>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</si>
  <si>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</si>
  <si>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</si>
  <si>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</si>
  <si>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</si>
  <si>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</si>
  <si>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</si>
  <si>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</si>
  <si>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</si>
  <si>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</si>
  <si>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</si>
  <si>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</si>
  <si>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</si>
  <si>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</si>
  <si>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</si>
  <si>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</si>
  <si>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</si>
  <si>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</si>
  <si>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</si>
  <si>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</si>
  <si>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</si>
  <si>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</si>
  <si>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</si>
  <si>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</si>
  <si>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</si>
  <si>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</si>
  <si>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</si>
  <si>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</si>
  <si>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</si>
  <si>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</si>
  <si>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</si>
  <si>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</si>
  <si>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</si>
  <si>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</si>
  <si>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</si>
  <si>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</si>
  <si>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</si>
  <si>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</si>
  <si>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</si>
  <si>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27/06/23 - VENCIMENTO 04/07/23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</si>
</sst>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6" sqref="E1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377991</v>
      </c>
      <c r="C7" s="9">
        <f t="shared" si="0"/>
        <v>263138</v>
      </c>
      <c r="D7" s="9">
        <f t="shared" si="0"/>
        <v>253979</v>
      </c>
      <c r="E7" s="9">
        <f t="shared" si="0"/>
        <v>65599</v>
      </c>
      <c r="F7" s="9">
        <f t="shared" si="0"/>
        <v>230030</v>
      </c>
      <c r="G7" s="9">
        <f t="shared" si="0"/>
        <v>372466</v>
      </c>
      <c r="H7" s="9">
        <f t="shared" si="0"/>
        <v>41558</v>
      </c>
      <c r="I7" s="9">
        <f t="shared" si="0"/>
        <v>296002</v>
      </c>
      <c r="J7" s="9">
        <f t="shared" si="0"/>
        <v>212155</v>
      </c>
      <c r="K7" s="9">
        <f t="shared" si="0"/>
        <v>338896</v>
      </c>
      <c r="L7" s="9">
        <f t="shared" si="0"/>
        <v>253281</v>
      </c>
      <c r="M7" s="9">
        <f t="shared" si="0"/>
        <v>130999</v>
      </c>
      <c r="N7" s="9">
        <f t="shared" si="0"/>
        <v>83996</v>
      </c>
      <c r="O7" s="9">
        <f t="shared" si="0"/>
        <v>2920090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10073</v>
      </c>
      <c r="C8" s="11">
        <f t="shared" si="1"/>
        <v>10352</v>
      </c>
      <c r="D8" s="11">
        <f t="shared" si="1"/>
        <v>5986</v>
      </c>
      <c r="E8" s="11">
        <f t="shared" si="1"/>
        <v>1750</v>
      </c>
      <c r="F8" s="11">
        <f t="shared" si="1"/>
        <v>5502</v>
      </c>
      <c r="G8" s="11">
        <f t="shared" si="1"/>
        <v>10131</v>
      </c>
      <c r="H8" s="11">
        <f t="shared" si="1"/>
        <v>1587</v>
      </c>
      <c r="I8" s="11">
        <f t="shared" si="1"/>
        <v>12985</v>
      </c>
      <c r="J8" s="11">
        <f t="shared" si="1"/>
        <v>7957</v>
      </c>
      <c r="K8" s="11">
        <f t="shared" si="1"/>
        <v>4441</v>
      </c>
      <c r="L8" s="11">
        <f t="shared" si="1"/>
        <v>3939</v>
      </c>
      <c r="M8" s="11">
        <f t="shared" si="1"/>
        <v>4493</v>
      </c>
      <c r="N8" s="11">
        <f t="shared" si="1"/>
        <v>3710</v>
      </c>
      <c r="O8" s="11">
        <f t="shared" si="1"/>
        <v>82906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10073</v>
      </c>
      <c r="C9" s="11">
        <v>10352</v>
      </c>
      <c r="D9" s="11">
        <v>5986</v>
      </c>
      <c r="E9" s="11">
        <v>1750</v>
      </c>
      <c r="F9" s="11">
        <v>5502</v>
      </c>
      <c r="G9" s="11">
        <v>10131</v>
      </c>
      <c r="H9" s="11">
        <v>1587</v>
      </c>
      <c r="I9" s="11">
        <v>12985</v>
      </c>
      <c r="J9" s="11">
        <v>7957</v>
      </c>
      <c r="K9" s="11">
        <v>4441</v>
      </c>
      <c r="L9" s="11">
        <v>3939</v>
      </c>
      <c r="M9" s="11">
        <v>4493</v>
      </c>
      <c r="N9" s="11">
        <v>3700</v>
      </c>
      <c r="O9" s="11">
        <f>SUM(B9:N9)</f>
        <v>82896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367918</v>
      </c>
      <c r="C11" s="13">
        <v>252786</v>
      </c>
      <c r="D11" s="13">
        <v>247993</v>
      </c>
      <c r="E11" s="13">
        <v>63849</v>
      </c>
      <c r="F11" s="13">
        <v>224528</v>
      </c>
      <c r="G11" s="13">
        <v>362335</v>
      </c>
      <c r="H11" s="13">
        <v>39971</v>
      </c>
      <c r="I11" s="13">
        <v>283017</v>
      </c>
      <c r="J11" s="13">
        <v>204198</v>
      </c>
      <c r="K11" s="13">
        <v>334455</v>
      </c>
      <c r="L11" s="13">
        <v>249342</v>
      </c>
      <c r="M11" s="13">
        <v>126506</v>
      </c>
      <c r="N11" s="13">
        <v>80286</v>
      </c>
      <c r="O11" s="11">
        <f>SUM(B11:N11)</f>
        <v>2837184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27110</v>
      </c>
      <c r="C12" s="13">
        <v>23517</v>
      </c>
      <c r="D12" s="13">
        <v>18606</v>
      </c>
      <c r="E12" s="13">
        <v>6633</v>
      </c>
      <c r="F12" s="13">
        <v>20617</v>
      </c>
      <c r="G12" s="13">
        <v>35284</v>
      </c>
      <c r="H12" s="13">
        <v>4317</v>
      </c>
      <c r="I12" s="13">
        <v>27458</v>
      </c>
      <c r="J12" s="13">
        <v>18060</v>
      </c>
      <c r="K12" s="13">
        <v>22752</v>
      </c>
      <c r="L12" s="13">
        <v>17212</v>
      </c>
      <c r="M12" s="13">
        <v>6746</v>
      </c>
      <c r="N12" s="13">
        <v>3593</v>
      </c>
      <c r="O12" s="11">
        <f>SUM(B12:N12)</f>
        <v>231905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340808</v>
      </c>
      <c r="C13" s="15">
        <f t="shared" si="2"/>
        <v>229269</v>
      </c>
      <c r="D13" s="15">
        <f t="shared" si="2"/>
        <v>229387</v>
      </c>
      <c r="E13" s="15">
        <f t="shared" si="2"/>
        <v>57216</v>
      </c>
      <c r="F13" s="15">
        <f t="shared" si="2"/>
        <v>203911</v>
      </c>
      <c r="G13" s="15">
        <f t="shared" si="2"/>
        <v>327051</v>
      </c>
      <c r="H13" s="15">
        <f t="shared" si="2"/>
        <v>35654</v>
      </c>
      <c r="I13" s="15">
        <f t="shared" si="2"/>
        <v>255559</v>
      </c>
      <c r="J13" s="15">
        <f t="shared" si="2"/>
        <v>186138</v>
      </c>
      <c r="K13" s="15">
        <f t="shared" si="2"/>
        <v>311703</v>
      </c>
      <c r="L13" s="15">
        <f t="shared" si="2"/>
        <v>232130</v>
      </c>
      <c r="M13" s="15">
        <f t="shared" si="2"/>
        <v>119760</v>
      </c>
      <c r="N13" s="15">
        <f t="shared" si="2"/>
        <v>76693</v>
      </c>
      <c r="O13" s="11">
        <f>SUM(B13:N13)</f>
        <v>2605279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1.235852181895544</v>
      </c>
      <c r="C18" s="19">
        <v>1.28014565624821</v>
      </c>
      <c r="D18" s="19">
        <v>1.356461436867242</v>
      </c>
      <c r="E18" s="19">
        <v>0.910545656774992</v>
      </c>
      <c r="F18" s="19">
        <v>1.379315489047837</v>
      </c>
      <c r="G18" s="19">
        <v>1.438658722948807</v>
      </c>
      <c r="H18" s="19">
        <v>1.670403669800294</v>
      </c>
      <c r="I18" s="19">
        <v>1.157720144325639</v>
      </c>
      <c r="J18" s="19">
        <v>1.382184615485847</v>
      </c>
      <c r="K18" s="19">
        <v>1.209621329849631</v>
      </c>
      <c r="L18" s="19">
        <v>1.303053499647357</v>
      </c>
      <c r="M18" s="19">
        <v>1.235886975546903</v>
      </c>
      <c r="N18" s="19">
        <v>1.104993209979104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1489980.7599999998</v>
      </c>
      <c r="C20" s="24">
        <f t="shared" si="3"/>
        <v>1084605.78</v>
      </c>
      <c r="D20" s="24">
        <f t="shared" si="3"/>
        <v>972396.8500000001</v>
      </c>
      <c r="E20" s="24">
        <f t="shared" si="3"/>
        <v>291523.67</v>
      </c>
      <c r="F20" s="24">
        <f t="shared" si="3"/>
        <v>1038335.79</v>
      </c>
      <c r="G20" s="24">
        <f t="shared" si="3"/>
        <v>1456919.1400000001</v>
      </c>
      <c r="H20" s="24">
        <f t="shared" si="3"/>
        <v>248076.38000000003</v>
      </c>
      <c r="I20" s="24">
        <f t="shared" si="3"/>
        <v>1113783.3800000001</v>
      </c>
      <c r="J20" s="24">
        <f t="shared" si="3"/>
        <v>941858.5199999999</v>
      </c>
      <c r="K20" s="24">
        <f t="shared" si="3"/>
        <v>1264097.67</v>
      </c>
      <c r="L20" s="24">
        <f t="shared" si="3"/>
        <v>1164889.09</v>
      </c>
      <c r="M20" s="24">
        <f t="shared" si="3"/>
        <v>660747.94</v>
      </c>
      <c r="N20" s="24">
        <f t="shared" si="3"/>
        <v>338969.13</v>
      </c>
      <c r="O20" s="24">
        <f>O21+O22+O23+O24+O25+O26+O27+O28+O29</f>
        <v>12066184.100000001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1095039.93</v>
      </c>
      <c r="C21" s="28">
        <f aca="true" t="shared" si="4" ref="C21:N21">ROUND((C15+C16)*C7,2)</f>
        <v>787519.41</v>
      </c>
      <c r="D21" s="28">
        <f t="shared" si="4"/>
        <v>666618.68</v>
      </c>
      <c r="E21" s="28">
        <f t="shared" si="4"/>
        <v>294145.92</v>
      </c>
      <c r="F21" s="28">
        <f t="shared" si="4"/>
        <v>699820.27</v>
      </c>
      <c r="G21" s="28">
        <f t="shared" si="4"/>
        <v>932356.89</v>
      </c>
      <c r="H21" s="28">
        <f t="shared" si="4"/>
        <v>139668.13</v>
      </c>
      <c r="I21" s="28">
        <f t="shared" si="4"/>
        <v>879629.14</v>
      </c>
      <c r="J21" s="28">
        <f t="shared" si="4"/>
        <v>634131.3</v>
      </c>
      <c r="K21" s="28">
        <f t="shared" si="4"/>
        <v>957482.87</v>
      </c>
      <c r="L21" s="28">
        <f t="shared" si="4"/>
        <v>814804.98</v>
      </c>
      <c r="M21" s="28">
        <f t="shared" si="4"/>
        <v>486294.49</v>
      </c>
      <c r="N21" s="28">
        <f t="shared" si="4"/>
        <v>281646.99</v>
      </c>
      <c r="O21" s="28">
        <f aca="true" t="shared" si="5" ref="O21:O29">SUM(B21:N21)</f>
        <v>8669159</v>
      </c>
    </row>
    <row r="22" spans="1:23" ht="18.75" customHeight="1">
      <c r="A22" s="26" t="s">
        <v>33</v>
      </c>
      <c r="B22" s="28">
        <f>IF(B18&lt;&gt;0,ROUND((B18-1)*B21,2),0)</f>
        <v>258267.56</v>
      </c>
      <c r="C22" s="28">
        <f aca="true" t="shared" si="6" ref="C22:N22">IF(C18&lt;&gt;0,ROUND((C18-1)*C21,2),0)</f>
        <v>220620.14</v>
      </c>
      <c r="D22" s="28">
        <f t="shared" si="6"/>
        <v>237623.85</v>
      </c>
      <c r="E22" s="28">
        <f t="shared" si="6"/>
        <v>-26312.63</v>
      </c>
      <c r="F22" s="28">
        <f t="shared" si="6"/>
        <v>265452.67</v>
      </c>
      <c r="G22" s="28">
        <f t="shared" si="6"/>
        <v>408986.48</v>
      </c>
      <c r="H22" s="28">
        <f t="shared" si="6"/>
        <v>93634.03</v>
      </c>
      <c r="I22" s="28">
        <f t="shared" si="6"/>
        <v>138735.23</v>
      </c>
      <c r="J22" s="28">
        <f t="shared" si="6"/>
        <v>242355.23</v>
      </c>
      <c r="K22" s="28">
        <f t="shared" si="6"/>
        <v>200708.83</v>
      </c>
      <c r="L22" s="28">
        <f t="shared" si="6"/>
        <v>246929.5</v>
      </c>
      <c r="M22" s="28">
        <f t="shared" si="6"/>
        <v>114710.54</v>
      </c>
      <c r="N22" s="28">
        <f t="shared" si="6"/>
        <v>29571.02</v>
      </c>
      <c r="O22" s="28">
        <f t="shared" si="5"/>
        <v>2431282.45</v>
      </c>
      <c r="W22" s="51"/>
    </row>
    <row r="23" spans="1:15" ht="18.75" customHeight="1">
      <c r="A23" s="26" t="s">
        <v>34</v>
      </c>
      <c r="B23" s="28">
        <v>71355.68</v>
      </c>
      <c r="C23" s="28">
        <v>47389.71</v>
      </c>
      <c r="D23" s="28">
        <v>34938.3</v>
      </c>
      <c r="E23" s="28">
        <v>12729.28</v>
      </c>
      <c r="F23" s="28">
        <v>44260.8</v>
      </c>
      <c r="G23" s="28">
        <v>70390.5</v>
      </c>
      <c r="H23" s="28">
        <v>6401.1</v>
      </c>
      <c r="I23" s="28">
        <v>49233.97</v>
      </c>
      <c r="J23" s="28">
        <v>41452.98</v>
      </c>
      <c r="K23" s="28">
        <v>61742.63</v>
      </c>
      <c r="L23" s="28">
        <v>59288.82</v>
      </c>
      <c r="M23" s="28">
        <v>28348.62</v>
      </c>
      <c r="N23" s="28">
        <v>17014.16</v>
      </c>
      <c r="O23" s="28">
        <f t="shared" si="5"/>
        <v>544546.55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1117.2</v>
      </c>
      <c r="C26" s="28">
        <v>829.15</v>
      </c>
      <c r="D26" s="28">
        <v>734.93</v>
      </c>
      <c r="E26" s="28">
        <v>220.75</v>
      </c>
      <c r="F26" s="28">
        <v>788.77</v>
      </c>
      <c r="G26" s="28">
        <v>1106.43</v>
      </c>
      <c r="H26" s="28">
        <v>188.44</v>
      </c>
      <c r="I26" s="28">
        <v>837.23</v>
      </c>
      <c r="J26" s="28">
        <v>716.09</v>
      </c>
      <c r="K26" s="28">
        <v>955.68</v>
      </c>
      <c r="L26" s="28">
        <v>877.61</v>
      </c>
      <c r="M26" s="28">
        <v>492.65</v>
      </c>
      <c r="N26" s="28">
        <v>261.12</v>
      </c>
      <c r="O26" s="28">
        <f t="shared" si="5"/>
        <v>9126.050000000001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648.23</v>
      </c>
      <c r="G27" s="28">
        <v>873.33</v>
      </c>
      <c r="H27" s="28">
        <v>161.72</v>
      </c>
      <c r="I27" s="28">
        <v>683.29</v>
      </c>
      <c r="J27" s="28">
        <v>646.88</v>
      </c>
      <c r="K27" s="28">
        <v>839.57</v>
      </c>
      <c r="L27" s="28">
        <v>745.26</v>
      </c>
      <c r="M27" s="28">
        <v>421.82</v>
      </c>
      <c r="N27" s="28">
        <v>221.02</v>
      </c>
      <c r="O27" s="28">
        <f t="shared" si="5"/>
        <v>7803.09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31449.64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383215.71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-44321.2</v>
      </c>
      <c r="C31" s="28">
        <f aca="true" t="shared" si="7" ref="C31:O31">+C32+C34+C47+C48+C49+C54-C55</f>
        <v>-45548.8</v>
      </c>
      <c r="D31" s="28">
        <f t="shared" si="7"/>
        <v>-26338.4</v>
      </c>
      <c r="E31" s="28">
        <f t="shared" si="7"/>
        <v>-7700</v>
      </c>
      <c r="F31" s="28">
        <f t="shared" si="7"/>
        <v>-24208.8</v>
      </c>
      <c r="G31" s="28">
        <f t="shared" si="7"/>
        <v>-44576.4</v>
      </c>
      <c r="H31" s="28">
        <f t="shared" si="7"/>
        <v>-6982.8</v>
      </c>
      <c r="I31" s="28">
        <f t="shared" si="7"/>
        <v>-57134</v>
      </c>
      <c r="J31" s="28">
        <f t="shared" si="7"/>
        <v>-35010.8</v>
      </c>
      <c r="K31" s="28">
        <f t="shared" si="7"/>
        <v>1105459.6</v>
      </c>
      <c r="L31" s="28">
        <f t="shared" si="7"/>
        <v>1017668.4</v>
      </c>
      <c r="M31" s="28">
        <f t="shared" si="7"/>
        <v>-19769.2</v>
      </c>
      <c r="N31" s="28">
        <f t="shared" si="7"/>
        <v>-16280</v>
      </c>
      <c r="O31" s="28">
        <f t="shared" si="7"/>
        <v>1795257.6</v>
      </c>
    </row>
    <row r="32" spans="1:15" ht="18.75" customHeight="1">
      <c r="A32" s="26" t="s">
        <v>38</v>
      </c>
      <c r="B32" s="29">
        <f>+B33</f>
        <v>-44321.2</v>
      </c>
      <c r="C32" s="29">
        <f>+C33</f>
        <v>-45548.8</v>
      </c>
      <c r="D32" s="29">
        <f aca="true" t="shared" si="8" ref="D32:O32">+D33</f>
        <v>-26338.4</v>
      </c>
      <c r="E32" s="29">
        <f t="shared" si="8"/>
        <v>-7700</v>
      </c>
      <c r="F32" s="29">
        <f t="shared" si="8"/>
        <v>-24208.8</v>
      </c>
      <c r="G32" s="29">
        <f t="shared" si="8"/>
        <v>-44576.4</v>
      </c>
      <c r="H32" s="29">
        <f t="shared" si="8"/>
        <v>-6982.8</v>
      </c>
      <c r="I32" s="29">
        <f t="shared" si="8"/>
        <v>-57134</v>
      </c>
      <c r="J32" s="29">
        <f t="shared" si="8"/>
        <v>-35010.8</v>
      </c>
      <c r="K32" s="29">
        <f t="shared" si="8"/>
        <v>-19540.4</v>
      </c>
      <c r="L32" s="29">
        <f t="shared" si="8"/>
        <v>-17331.6</v>
      </c>
      <c r="M32" s="29">
        <f t="shared" si="8"/>
        <v>-19769.2</v>
      </c>
      <c r="N32" s="29">
        <f t="shared" si="8"/>
        <v>-16280</v>
      </c>
      <c r="O32" s="29">
        <f t="shared" si="8"/>
        <v>-364742.39999999997</v>
      </c>
    </row>
    <row r="33" spans="1:26" ht="18.75" customHeight="1">
      <c r="A33" s="27" t="s">
        <v>39</v>
      </c>
      <c r="B33" s="16">
        <f>ROUND((-B9)*$G$3,2)</f>
        <v>-44321.2</v>
      </c>
      <c r="C33" s="16">
        <f aca="true" t="shared" si="9" ref="C33:N33">ROUND((-C9)*$G$3,2)</f>
        <v>-45548.8</v>
      </c>
      <c r="D33" s="16">
        <f t="shared" si="9"/>
        <v>-26338.4</v>
      </c>
      <c r="E33" s="16">
        <f t="shared" si="9"/>
        <v>-7700</v>
      </c>
      <c r="F33" s="16">
        <f t="shared" si="9"/>
        <v>-24208.8</v>
      </c>
      <c r="G33" s="16">
        <f t="shared" si="9"/>
        <v>-44576.4</v>
      </c>
      <c r="H33" s="16">
        <f t="shared" si="9"/>
        <v>-6982.8</v>
      </c>
      <c r="I33" s="16">
        <f t="shared" si="9"/>
        <v>-57134</v>
      </c>
      <c r="J33" s="16">
        <f t="shared" si="9"/>
        <v>-35010.8</v>
      </c>
      <c r="K33" s="16">
        <f t="shared" si="9"/>
        <v>-19540.4</v>
      </c>
      <c r="L33" s="16">
        <f t="shared" si="9"/>
        <v>-17331.6</v>
      </c>
      <c r="M33" s="16">
        <f t="shared" si="9"/>
        <v>-19769.2</v>
      </c>
      <c r="N33" s="16">
        <f t="shared" si="9"/>
        <v>-16280</v>
      </c>
      <c r="O33" s="30">
        <f aca="true" t="shared" si="10" ref="O33:O55">SUM(B33:N33)</f>
        <v>-364742.39999999997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1125000</v>
      </c>
      <c r="L34" s="29">
        <f t="shared" si="11"/>
        <v>1035000</v>
      </c>
      <c r="M34" s="29">
        <f t="shared" si="11"/>
        <v>0</v>
      </c>
      <c r="N34" s="29">
        <f t="shared" si="11"/>
        <v>0</v>
      </c>
      <c r="O34" s="29">
        <f t="shared" si="11"/>
        <v>2160000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1445659.5599999998</v>
      </c>
      <c r="C53" s="34">
        <f aca="true" t="shared" si="13" ref="C53:N53">+C20+C31</f>
        <v>1039056.98</v>
      </c>
      <c r="D53" s="34">
        <f t="shared" si="13"/>
        <v>946058.4500000001</v>
      </c>
      <c r="E53" s="34">
        <f t="shared" si="13"/>
        <v>283823.67</v>
      </c>
      <c r="F53" s="34">
        <f t="shared" si="13"/>
        <v>1014126.99</v>
      </c>
      <c r="G53" s="34">
        <f t="shared" si="13"/>
        <v>1412342.7400000002</v>
      </c>
      <c r="H53" s="34">
        <f t="shared" si="13"/>
        <v>241093.58000000005</v>
      </c>
      <c r="I53" s="34">
        <f t="shared" si="13"/>
        <v>1056649.3800000001</v>
      </c>
      <c r="J53" s="34">
        <f t="shared" si="13"/>
        <v>906847.7199999999</v>
      </c>
      <c r="K53" s="34">
        <f t="shared" si="13"/>
        <v>2369557.27</v>
      </c>
      <c r="L53" s="34">
        <f t="shared" si="13"/>
        <v>2182557.49</v>
      </c>
      <c r="M53" s="34">
        <f t="shared" si="13"/>
        <v>640978.74</v>
      </c>
      <c r="N53" s="34">
        <f t="shared" si="13"/>
        <v>322689.13</v>
      </c>
      <c r="O53" s="34">
        <f>SUM(B53:N53)</f>
        <v>13861441.700000001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1445659.5499999998</v>
      </c>
      <c r="C59" s="42">
        <f t="shared" si="14"/>
        <v>1039056.97</v>
      </c>
      <c r="D59" s="42">
        <f t="shared" si="14"/>
        <v>946058.46</v>
      </c>
      <c r="E59" s="42">
        <f t="shared" si="14"/>
        <v>283823.67</v>
      </c>
      <c r="F59" s="42">
        <f t="shared" si="14"/>
        <v>1014126.98</v>
      </c>
      <c r="G59" s="42">
        <f t="shared" si="14"/>
        <v>1412342.74</v>
      </c>
      <c r="H59" s="42">
        <f t="shared" si="14"/>
        <v>241093.57</v>
      </c>
      <c r="I59" s="42">
        <f t="shared" si="14"/>
        <v>1056649.4</v>
      </c>
      <c r="J59" s="42">
        <f t="shared" si="14"/>
        <v>906847.71</v>
      </c>
      <c r="K59" s="42">
        <f t="shared" si="14"/>
        <v>2369557.26</v>
      </c>
      <c r="L59" s="42">
        <f t="shared" si="14"/>
        <v>2182557.49</v>
      </c>
      <c r="M59" s="42">
        <f t="shared" si="14"/>
        <v>640978.73</v>
      </c>
      <c r="N59" s="42">
        <f t="shared" si="14"/>
        <v>322689.13</v>
      </c>
      <c r="O59" s="34">
        <f t="shared" si="14"/>
        <v>13861441.660000002</v>
      </c>
      <c r="Q59"/>
    </row>
    <row r="60" spans="1:18" ht="18.75" customHeight="1">
      <c r="A60" s="26" t="s">
        <v>54</v>
      </c>
      <c r="B60" s="42">
        <v>1175295.95</v>
      </c>
      <c r="C60" s="42">
        <v>737465.1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1912761.0499999998</v>
      </c>
      <c r="P60"/>
      <c r="Q60"/>
      <c r="R60" s="41"/>
    </row>
    <row r="61" spans="1:16" ht="18.75" customHeight="1">
      <c r="A61" s="26" t="s">
        <v>55</v>
      </c>
      <c r="B61" s="42">
        <v>270363.6</v>
      </c>
      <c r="C61" s="42">
        <v>301591.87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571955.47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946058.46</v>
      </c>
      <c r="E62" s="43">
        <v>0</v>
      </c>
      <c r="F62" s="43">
        <v>0</v>
      </c>
      <c r="G62" s="43">
        <v>0</v>
      </c>
      <c r="H62" s="42">
        <v>241093.57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1187152.03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283823.67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283823.67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1014126.98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1014126.98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1412342.74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1412342.74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1056649.4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1056649.4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906847.71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906847.71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2369557.26</v>
      </c>
      <c r="L68" s="29">
        <v>2182557.49</v>
      </c>
      <c r="M68" s="43">
        <v>0</v>
      </c>
      <c r="N68" s="43">
        <v>0</v>
      </c>
      <c r="O68" s="34">
        <f t="shared" si="15"/>
        <v>4552114.75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640978.73</v>
      </c>
      <c r="N69" s="43">
        <v>0</v>
      </c>
      <c r="O69" s="34">
        <f t="shared" si="15"/>
        <v>640978.73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322689.13</v>
      </c>
      <c r="O70" s="46">
        <f t="shared" si="15"/>
        <v>322689.13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2023-07-03T19:16:24Z</dcterms:modified>
  <cp:category/>
  <cp:version/>
  <cp:contentType/>
  <cp:contentStatus/>
</cp:coreProperties>
</file>