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<sst xmlns="http://schemas.openxmlformats.org/spreadsheetml/2006/main" count="88" uniqueCount="85">
  <si>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</si>
  <si>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</si>
  <si>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</si>
  <si>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</si>
  <si>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</si>
  <si>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</si>
  <si>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</si>
  <si>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</si>
  <si>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</si>
  <si>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</si>
  <si>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</si>
  <si>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</si>
  <si>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</si>
  <si>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</si>
  <si>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</si>
  <si>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</si>
  <si>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</si>
  <si>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</si>
  <si>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</si>
  <si>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</si>
  <si>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</si>
  <si>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</si>
  <si>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</si>
  <si>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</si>
  <si>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</si>
  <si>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</si>
  <si>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</si>
  <si>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</si>
  <si>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</si>
  <si>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</si>
  <si>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</si>
  <si>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</si>
  <si>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</si>
  <si>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</si>
  <si>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</si>
  <si>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</si>
  <si>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</si>
  <si>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</si>
  <si>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</si>
  <si>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</si>
  <si>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</si>
  <si>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</si>
  <si>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</si>
  <si>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</si>
  <si>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</si>
  <si>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</si>
  <si>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</si>
  <si>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</si>
  <si>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</si>
  <si>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</si>
  <si>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</si>
  <si>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</si>
  <si>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</si>
  <si>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</si>
  <si>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</si>
  <si>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</si>
  <si>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</si>
  <si>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</si>
  <si>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</si>
  <si>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</si>
  <si>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</si>
  <si>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</si>
  <si>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</si>
  <si>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</si>
  <si>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</si>
  <si>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</si>
  <si>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</si>
  <si>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</si>
  <si>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</si>
  <si>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</si>
  <si>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</si>
  <si>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</si>
  <si>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</si>
  <si>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</si>
  <si>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</si>
  <si>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</si>
  <si>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</si>
  <si>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</si>
  <si>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</si>
  <si>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</si>
  <si>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</si>
  <si>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</si>
  <si>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</si>
  <si>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</si>
  <si>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26/06/23 - VENCIMENTO 03/07/23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</si>
</sst>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363098</v>
      </c>
      <c r="C7" s="9">
        <f t="shared" si="0"/>
        <v>258018</v>
      </c>
      <c r="D7" s="9">
        <f t="shared" si="0"/>
        <v>244142</v>
      </c>
      <c r="E7" s="9">
        <f t="shared" si="0"/>
        <v>64858</v>
      </c>
      <c r="F7" s="9">
        <f t="shared" si="0"/>
        <v>212426</v>
      </c>
      <c r="G7" s="9">
        <f t="shared" si="0"/>
        <v>358564</v>
      </c>
      <c r="H7" s="9">
        <f t="shared" si="0"/>
        <v>41257</v>
      </c>
      <c r="I7" s="9">
        <f t="shared" si="0"/>
        <v>256641</v>
      </c>
      <c r="J7" s="9">
        <f t="shared" si="0"/>
        <v>204434</v>
      </c>
      <c r="K7" s="9">
        <f t="shared" si="0"/>
        <v>318563</v>
      </c>
      <c r="L7" s="9">
        <f t="shared" si="0"/>
        <v>239687</v>
      </c>
      <c r="M7" s="9">
        <f t="shared" si="0"/>
        <v>128129</v>
      </c>
      <c r="N7" s="9">
        <f t="shared" si="0"/>
        <v>76618</v>
      </c>
      <c r="O7" s="9">
        <f t="shared" si="0"/>
        <v>2766435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10516</v>
      </c>
      <c r="C8" s="11">
        <f t="shared" si="1"/>
        <v>10918</v>
      </c>
      <c r="D8" s="11">
        <f t="shared" si="1"/>
        <v>6705</v>
      </c>
      <c r="E8" s="11">
        <f t="shared" si="1"/>
        <v>1845</v>
      </c>
      <c r="F8" s="11">
        <f t="shared" si="1"/>
        <v>5645</v>
      </c>
      <c r="G8" s="11">
        <f t="shared" si="1"/>
        <v>10580</v>
      </c>
      <c r="H8" s="11">
        <f t="shared" si="1"/>
        <v>1612</v>
      </c>
      <c r="I8" s="11">
        <f t="shared" si="1"/>
        <v>12081</v>
      </c>
      <c r="J8" s="11">
        <f t="shared" si="1"/>
        <v>8143</v>
      </c>
      <c r="K8" s="11">
        <f t="shared" si="1"/>
        <v>4489</v>
      </c>
      <c r="L8" s="11">
        <f t="shared" si="1"/>
        <v>4029</v>
      </c>
      <c r="M8" s="11">
        <f t="shared" si="1"/>
        <v>4688</v>
      </c>
      <c r="N8" s="11">
        <f t="shared" si="1"/>
        <v>3561</v>
      </c>
      <c r="O8" s="11">
        <f t="shared" si="1"/>
        <v>84812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10516</v>
      </c>
      <c r="C9" s="11">
        <v>10918</v>
      </c>
      <c r="D9" s="11">
        <v>6705</v>
      </c>
      <c r="E9" s="11">
        <v>1845</v>
      </c>
      <c r="F9" s="11">
        <v>5645</v>
      </c>
      <c r="G9" s="11">
        <v>10580</v>
      </c>
      <c r="H9" s="11">
        <v>1612</v>
      </c>
      <c r="I9" s="11">
        <v>12081</v>
      </c>
      <c r="J9" s="11">
        <v>8143</v>
      </c>
      <c r="K9" s="11">
        <v>4486</v>
      </c>
      <c r="L9" s="11">
        <v>4029</v>
      </c>
      <c r="M9" s="11">
        <v>4688</v>
      </c>
      <c r="N9" s="11">
        <v>3556</v>
      </c>
      <c r="O9" s="11">
        <f>SUM(B9:N9)</f>
        <v>84804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5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352582</v>
      </c>
      <c r="C11" s="13">
        <v>247100</v>
      </c>
      <c r="D11" s="13">
        <v>237437</v>
      </c>
      <c r="E11" s="13">
        <v>63013</v>
      </c>
      <c r="F11" s="13">
        <v>206781</v>
      </c>
      <c r="G11" s="13">
        <v>347984</v>
      </c>
      <c r="H11" s="13">
        <v>39645</v>
      </c>
      <c r="I11" s="13">
        <v>244560</v>
      </c>
      <c r="J11" s="13">
        <v>196291</v>
      </c>
      <c r="K11" s="13">
        <v>314074</v>
      </c>
      <c r="L11" s="13">
        <v>235658</v>
      </c>
      <c r="M11" s="13">
        <v>123441</v>
      </c>
      <c r="N11" s="13">
        <v>73057</v>
      </c>
      <c r="O11" s="11">
        <f>SUM(B11:N11)</f>
        <v>2681623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25989</v>
      </c>
      <c r="C12" s="13">
        <v>23192</v>
      </c>
      <c r="D12" s="13">
        <v>18070</v>
      </c>
      <c r="E12" s="13">
        <v>6785</v>
      </c>
      <c r="F12" s="13">
        <v>19418</v>
      </c>
      <c r="G12" s="13">
        <v>34462</v>
      </c>
      <c r="H12" s="13">
        <v>4279</v>
      </c>
      <c r="I12" s="13">
        <v>24090</v>
      </c>
      <c r="J12" s="13">
        <v>17290</v>
      </c>
      <c r="K12" s="13">
        <v>21005</v>
      </c>
      <c r="L12" s="13">
        <v>16036</v>
      </c>
      <c r="M12" s="13">
        <v>6345</v>
      </c>
      <c r="N12" s="13">
        <v>3356</v>
      </c>
      <c r="O12" s="11">
        <f>SUM(B12:N12)</f>
        <v>220317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326593</v>
      </c>
      <c r="C13" s="15">
        <f t="shared" si="2"/>
        <v>223908</v>
      </c>
      <c r="D13" s="15">
        <f t="shared" si="2"/>
        <v>219367</v>
      </c>
      <c r="E13" s="15">
        <f t="shared" si="2"/>
        <v>56228</v>
      </c>
      <c r="F13" s="15">
        <f t="shared" si="2"/>
        <v>187363</v>
      </c>
      <c r="G13" s="15">
        <f t="shared" si="2"/>
        <v>313522</v>
      </c>
      <c r="H13" s="15">
        <f t="shared" si="2"/>
        <v>35366</v>
      </c>
      <c r="I13" s="15">
        <f t="shared" si="2"/>
        <v>220470</v>
      </c>
      <c r="J13" s="15">
        <f t="shared" si="2"/>
        <v>179001</v>
      </c>
      <c r="K13" s="15">
        <f t="shared" si="2"/>
        <v>293069</v>
      </c>
      <c r="L13" s="15">
        <f t="shared" si="2"/>
        <v>219622</v>
      </c>
      <c r="M13" s="15">
        <f t="shared" si="2"/>
        <v>117096</v>
      </c>
      <c r="N13" s="15">
        <f t="shared" si="2"/>
        <v>69701</v>
      </c>
      <c r="O13" s="11">
        <f>SUM(B13:N13)</f>
        <v>2461306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1.271053881548459</v>
      </c>
      <c r="C18" s="19">
        <v>1.296383793560948</v>
      </c>
      <c r="D18" s="19">
        <v>1.388919096507939</v>
      </c>
      <c r="E18" s="19">
        <v>0.915510291530938</v>
      </c>
      <c r="F18" s="19">
        <v>1.474542397629196</v>
      </c>
      <c r="G18" s="19">
        <v>1.483845545073319</v>
      </c>
      <c r="H18" s="19">
        <v>1.693905010790704</v>
      </c>
      <c r="I18" s="19">
        <v>1.30142710408862</v>
      </c>
      <c r="J18" s="19">
        <v>1.41482405677806</v>
      </c>
      <c r="K18" s="19">
        <v>1.263005976760568</v>
      </c>
      <c r="L18" s="19">
        <v>1.355374060581188</v>
      </c>
      <c r="M18" s="19">
        <v>1.258564595252271</v>
      </c>
      <c r="N18" s="19">
        <v>1.195252154825438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1473024.0899999999</v>
      </c>
      <c r="C20" s="24">
        <f t="shared" si="3"/>
        <v>1077542.0100000002</v>
      </c>
      <c r="D20" s="24">
        <f t="shared" si="3"/>
        <v>957452.17</v>
      </c>
      <c r="E20" s="24">
        <f t="shared" si="3"/>
        <v>290111.42</v>
      </c>
      <c r="F20" s="24">
        <f t="shared" si="3"/>
        <v>1025556.18</v>
      </c>
      <c r="G20" s="24">
        <f t="shared" si="3"/>
        <v>1446484.09</v>
      </c>
      <c r="H20" s="24">
        <f t="shared" si="3"/>
        <v>250418.09000000003</v>
      </c>
      <c r="I20" s="24">
        <f t="shared" si="3"/>
        <v>1088034.6600000001</v>
      </c>
      <c r="J20" s="24">
        <f t="shared" si="3"/>
        <v>928977.9399999998</v>
      </c>
      <c r="K20" s="24">
        <f t="shared" si="3"/>
        <v>1241734.6300000001</v>
      </c>
      <c r="L20" s="24">
        <f t="shared" si="3"/>
        <v>1147238.8199999998</v>
      </c>
      <c r="M20" s="24">
        <f t="shared" si="3"/>
        <v>657849.6699999999</v>
      </c>
      <c r="N20" s="24">
        <f t="shared" si="3"/>
        <v>334991.83</v>
      </c>
      <c r="O20" s="24">
        <f>O21+O22+O23+O24+O25+O26+O27+O28+O29</f>
        <v>11919415.6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1051894.91</v>
      </c>
      <c r="C21" s="28">
        <f aca="true" t="shared" si="4" ref="C21:N21">ROUND((C15+C16)*C7,2)</f>
        <v>772196.27</v>
      </c>
      <c r="D21" s="28">
        <f t="shared" si="4"/>
        <v>640799.51</v>
      </c>
      <c r="E21" s="28">
        <f t="shared" si="4"/>
        <v>290823.27</v>
      </c>
      <c r="F21" s="28">
        <f t="shared" si="4"/>
        <v>646263.62</v>
      </c>
      <c r="G21" s="28">
        <f t="shared" si="4"/>
        <v>897557.4</v>
      </c>
      <c r="H21" s="28">
        <f t="shared" si="4"/>
        <v>138656.53</v>
      </c>
      <c r="I21" s="28">
        <f t="shared" si="4"/>
        <v>762660.06</v>
      </c>
      <c r="J21" s="28">
        <f t="shared" si="4"/>
        <v>611053.23</v>
      </c>
      <c r="K21" s="28">
        <f t="shared" si="4"/>
        <v>900036.04</v>
      </c>
      <c r="L21" s="28">
        <f t="shared" si="4"/>
        <v>771073.08</v>
      </c>
      <c r="M21" s="28">
        <f t="shared" si="4"/>
        <v>475640.47</v>
      </c>
      <c r="N21" s="28">
        <f t="shared" si="4"/>
        <v>256907.82</v>
      </c>
      <c r="O21" s="28">
        <f aca="true" t="shared" si="5" ref="O21:O29">SUM(B21:N21)</f>
        <v>8215562.210000001</v>
      </c>
    </row>
    <row r="22" spans="1:23" ht="18.75" customHeight="1">
      <c r="A22" s="26" t="s">
        <v>33</v>
      </c>
      <c r="B22" s="28">
        <f>IF(B18&lt;&gt;0,ROUND((B18-1)*B21,2),0)</f>
        <v>285120.2</v>
      </c>
      <c r="C22" s="28">
        <f aca="true" t="shared" si="6" ref="C22:N22">IF(C18&lt;&gt;0,ROUND((C18-1)*C21,2),0)</f>
        <v>228866.46</v>
      </c>
      <c r="D22" s="28">
        <f t="shared" si="6"/>
        <v>249219.17</v>
      </c>
      <c r="E22" s="28">
        <f t="shared" si="6"/>
        <v>-24571.57</v>
      </c>
      <c r="F22" s="28">
        <f t="shared" si="6"/>
        <v>306679.49</v>
      </c>
      <c r="G22" s="28">
        <f t="shared" si="6"/>
        <v>434279.15</v>
      </c>
      <c r="H22" s="28">
        <f t="shared" si="6"/>
        <v>96214.46</v>
      </c>
      <c r="I22" s="28">
        <f t="shared" si="6"/>
        <v>229886.41</v>
      </c>
      <c r="J22" s="28">
        <f t="shared" si="6"/>
        <v>253479.58</v>
      </c>
      <c r="K22" s="28">
        <f t="shared" si="6"/>
        <v>236714.86</v>
      </c>
      <c r="L22" s="28">
        <f t="shared" si="6"/>
        <v>274019.37</v>
      </c>
      <c r="M22" s="28">
        <f t="shared" si="6"/>
        <v>122983.79</v>
      </c>
      <c r="N22" s="28">
        <f t="shared" si="6"/>
        <v>50161.81</v>
      </c>
      <c r="O22" s="28">
        <f t="shared" si="5"/>
        <v>2743053.18</v>
      </c>
      <c r="W22" s="51"/>
    </row>
    <row r="23" spans="1:15" ht="18.75" customHeight="1">
      <c r="A23" s="26" t="s">
        <v>34</v>
      </c>
      <c r="B23" s="28">
        <v>70694.08</v>
      </c>
      <c r="C23" s="28">
        <v>47400.07</v>
      </c>
      <c r="D23" s="28">
        <v>34222.85</v>
      </c>
      <c r="E23" s="28">
        <v>12898.62</v>
      </c>
      <c r="F23" s="28">
        <v>43810.99</v>
      </c>
      <c r="G23" s="28">
        <v>69459.57</v>
      </c>
      <c r="H23" s="28">
        <v>7171.28</v>
      </c>
      <c r="I23" s="28">
        <v>49313.92</v>
      </c>
      <c r="J23" s="28">
        <v>40531.51</v>
      </c>
      <c r="K23" s="28">
        <v>60828.47</v>
      </c>
      <c r="L23" s="28">
        <v>58285.97</v>
      </c>
      <c r="M23" s="28">
        <v>27828.43</v>
      </c>
      <c r="N23" s="28">
        <v>17185.25</v>
      </c>
      <c r="O23" s="28">
        <f t="shared" si="5"/>
        <v>539631.01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1114.51</v>
      </c>
      <c r="C26" s="28">
        <v>831.84</v>
      </c>
      <c r="D26" s="28">
        <v>729.55</v>
      </c>
      <c r="E26" s="28">
        <v>220.75</v>
      </c>
      <c r="F26" s="28">
        <v>788.77</v>
      </c>
      <c r="G26" s="28">
        <v>1109.13</v>
      </c>
      <c r="H26" s="28">
        <v>191.14</v>
      </c>
      <c r="I26" s="28">
        <v>826.46</v>
      </c>
      <c r="J26" s="28">
        <v>710.7</v>
      </c>
      <c r="K26" s="28">
        <v>947.6</v>
      </c>
      <c r="L26" s="28">
        <v>872.22</v>
      </c>
      <c r="M26" s="28">
        <v>495.34</v>
      </c>
      <c r="N26" s="28">
        <v>261.11</v>
      </c>
      <c r="O26" s="28">
        <f t="shared" si="5"/>
        <v>9099.12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648.26</v>
      </c>
      <c r="G27" s="28">
        <v>873.33</v>
      </c>
      <c r="H27" s="28">
        <v>161.72</v>
      </c>
      <c r="I27" s="28">
        <v>683.29</v>
      </c>
      <c r="J27" s="28">
        <v>646.88</v>
      </c>
      <c r="K27" s="28">
        <v>839.57</v>
      </c>
      <c r="L27" s="28">
        <v>745.26</v>
      </c>
      <c r="M27" s="28">
        <v>421.82</v>
      </c>
      <c r="N27" s="28">
        <v>221.02</v>
      </c>
      <c r="O27" s="28">
        <f t="shared" si="5"/>
        <v>7803.12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-46270.4</v>
      </c>
      <c r="C31" s="28">
        <f aca="true" t="shared" si="7" ref="C31:O31">+C32+C34+C47+C48+C49+C54-C55</f>
        <v>-48039.2</v>
      </c>
      <c r="D31" s="28">
        <f t="shared" si="7"/>
        <v>-29502</v>
      </c>
      <c r="E31" s="28">
        <f t="shared" si="7"/>
        <v>-8118</v>
      </c>
      <c r="F31" s="28">
        <f t="shared" si="7"/>
        <v>-24838</v>
      </c>
      <c r="G31" s="28">
        <f t="shared" si="7"/>
        <v>-46552</v>
      </c>
      <c r="H31" s="28">
        <f t="shared" si="7"/>
        <v>-7092.8</v>
      </c>
      <c r="I31" s="28">
        <f t="shared" si="7"/>
        <v>-53156.4</v>
      </c>
      <c r="J31" s="28">
        <f t="shared" si="7"/>
        <v>-35829.2</v>
      </c>
      <c r="K31" s="28">
        <f t="shared" si="7"/>
        <v>-19738.4</v>
      </c>
      <c r="L31" s="28">
        <f t="shared" si="7"/>
        <v>-17727.6</v>
      </c>
      <c r="M31" s="28">
        <f t="shared" si="7"/>
        <v>-20627.2</v>
      </c>
      <c r="N31" s="28">
        <f t="shared" si="7"/>
        <v>-15646.4</v>
      </c>
      <c r="O31" s="28">
        <f t="shared" si="7"/>
        <v>-373137.60000000003</v>
      </c>
    </row>
    <row r="32" spans="1:15" ht="18.75" customHeight="1">
      <c r="A32" s="26" t="s">
        <v>38</v>
      </c>
      <c r="B32" s="29">
        <f>+B33</f>
        <v>-46270.4</v>
      </c>
      <c r="C32" s="29">
        <f>+C33</f>
        <v>-48039.2</v>
      </c>
      <c r="D32" s="29">
        <f aca="true" t="shared" si="8" ref="D32:O32">+D33</f>
        <v>-29502</v>
      </c>
      <c r="E32" s="29">
        <f t="shared" si="8"/>
        <v>-8118</v>
      </c>
      <c r="F32" s="29">
        <f t="shared" si="8"/>
        <v>-24838</v>
      </c>
      <c r="G32" s="29">
        <f t="shared" si="8"/>
        <v>-46552</v>
      </c>
      <c r="H32" s="29">
        <f t="shared" si="8"/>
        <v>-7092.8</v>
      </c>
      <c r="I32" s="29">
        <f t="shared" si="8"/>
        <v>-53156.4</v>
      </c>
      <c r="J32" s="29">
        <f t="shared" si="8"/>
        <v>-35829.2</v>
      </c>
      <c r="K32" s="29">
        <f t="shared" si="8"/>
        <v>-19738.4</v>
      </c>
      <c r="L32" s="29">
        <f t="shared" si="8"/>
        <v>-17727.6</v>
      </c>
      <c r="M32" s="29">
        <f t="shared" si="8"/>
        <v>-20627.2</v>
      </c>
      <c r="N32" s="29">
        <f t="shared" si="8"/>
        <v>-15646.4</v>
      </c>
      <c r="O32" s="29">
        <f t="shared" si="8"/>
        <v>-373137.60000000003</v>
      </c>
    </row>
    <row r="33" spans="1:26" ht="18.75" customHeight="1">
      <c r="A33" s="27" t="s">
        <v>39</v>
      </c>
      <c r="B33" s="16">
        <f>ROUND((-B9)*$G$3,2)</f>
        <v>-46270.4</v>
      </c>
      <c r="C33" s="16">
        <f aca="true" t="shared" si="9" ref="C33:N33">ROUND((-C9)*$G$3,2)</f>
        <v>-48039.2</v>
      </c>
      <c r="D33" s="16">
        <f t="shared" si="9"/>
        <v>-29502</v>
      </c>
      <c r="E33" s="16">
        <f t="shared" si="9"/>
        <v>-8118</v>
      </c>
      <c r="F33" s="16">
        <f t="shared" si="9"/>
        <v>-24838</v>
      </c>
      <c r="G33" s="16">
        <f t="shared" si="9"/>
        <v>-46552</v>
      </c>
      <c r="H33" s="16">
        <f t="shared" si="9"/>
        <v>-7092.8</v>
      </c>
      <c r="I33" s="16">
        <f t="shared" si="9"/>
        <v>-53156.4</v>
      </c>
      <c r="J33" s="16">
        <f t="shared" si="9"/>
        <v>-35829.2</v>
      </c>
      <c r="K33" s="16">
        <f t="shared" si="9"/>
        <v>-19738.4</v>
      </c>
      <c r="L33" s="16">
        <f t="shared" si="9"/>
        <v>-17727.6</v>
      </c>
      <c r="M33" s="16">
        <f t="shared" si="9"/>
        <v>-20627.2</v>
      </c>
      <c r="N33" s="16">
        <f t="shared" si="9"/>
        <v>-15646.4</v>
      </c>
      <c r="O33" s="30">
        <f aca="true" t="shared" si="10" ref="O33:O55">SUM(B33:N33)</f>
        <v>-373137.60000000003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1426753.69</v>
      </c>
      <c r="C53" s="34">
        <f aca="true" t="shared" si="13" ref="C53:N53">+C20+C31</f>
        <v>1029502.8100000003</v>
      </c>
      <c r="D53" s="34">
        <f t="shared" si="13"/>
        <v>927950.17</v>
      </c>
      <c r="E53" s="34">
        <f t="shared" si="13"/>
        <v>281993.42</v>
      </c>
      <c r="F53" s="34">
        <f t="shared" si="13"/>
        <v>1000718.18</v>
      </c>
      <c r="G53" s="34">
        <f t="shared" si="13"/>
        <v>1399932.09</v>
      </c>
      <c r="H53" s="34">
        <f t="shared" si="13"/>
        <v>243325.29000000004</v>
      </c>
      <c r="I53" s="34">
        <f t="shared" si="13"/>
        <v>1034878.2600000001</v>
      </c>
      <c r="J53" s="34">
        <f t="shared" si="13"/>
        <v>893148.7399999999</v>
      </c>
      <c r="K53" s="34">
        <f t="shared" si="13"/>
        <v>1221996.2300000002</v>
      </c>
      <c r="L53" s="34">
        <f t="shared" si="13"/>
        <v>1129511.2199999997</v>
      </c>
      <c r="M53" s="34">
        <f t="shared" si="13"/>
        <v>637222.47</v>
      </c>
      <c r="N53" s="34">
        <f t="shared" si="13"/>
        <v>319345.43</v>
      </c>
      <c r="O53" s="34">
        <f>SUM(B53:N53)</f>
        <v>11546277.999999998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1426753.69</v>
      </c>
      <c r="C59" s="42">
        <f t="shared" si="14"/>
        <v>1029502.8</v>
      </c>
      <c r="D59" s="42">
        <f t="shared" si="14"/>
        <v>927950.16</v>
      </c>
      <c r="E59" s="42">
        <f t="shared" si="14"/>
        <v>281993.42</v>
      </c>
      <c r="F59" s="42">
        <f t="shared" si="14"/>
        <v>1000718.17</v>
      </c>
      <c r="G59" s="42">
        <f t="shared" si="14"/>
        <v>1399932.1</v>
      </c>
      <c r="H59" s="42">
        <f t="shared" si="14"/>
        <v>243325.29</v>
      </c>
      <c r="I59" s="42">
        <f t="shared" si="14"/>
        <v>1034878.26</v>
      </c>
      <c r="J59" s="42">
        <f t="shared" si="14"/>
        <v>893148.73</v>
      </c>
      <c r="K59" s="42">
        <f t="shared" si="14"/>
        <v>1221996.23</v>
      </c>
      <c r="L59" s="42">
        <f t="shared" si="14"/>
        <v>1129511.22</v>
      </c>
      <c r="M59" s="42">
        <f t="shared" si="14"/>
        <v>637222.47</v>
      </c>
      <c r="N59" s="42">
        <f t="shared" si="14"/>
        <v>319345.42</v>
      </c>
      <c r="O59" s="34">
        <f t="shared" si="14"/>
        <v>11546277.96</v>
      </c>
      <c r="Q59"/>
    </row>
    <row r="60" spans="1:18" ht="18.75" customHeight="1">
      <c r="A60" s="26" t="s">
        <v>54</v>
      </c>
      <c r="B60" s="42">
        <v>1160076.73</v>
      </c>
      <c r="C60" s="42">
        <v>730748.52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1890825.25</v>
      </c>
      <c r="P60"/>
      <c r="Q60"/>
      <c r="R60" s="41"/>
    </row>
    <row r="61" spans="1:16" ht="18.75" customHeight="1">
      <c r="A61" s="26" t="s">
        <v>55</v>
      </c>
      <c r="B61" s="42">
        <v>266676.96</v>
      </c>
      <c r="C61" s="42">
        <v>298754.28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565431.24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927950.16</v>
      </c>
      <c r="E62" s="43">
        <v>0</v>
      </c>
      <c r="F62" s="43">
        <v>0</v>
      </c>
      <c r="G62" s="43">
        <v>0</v>
      </c>
      <c r="H62" s="42">
        <v>243325.29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1171275.45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281993.42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281993.42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1000718.17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1000718.17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1399932.1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1399932.1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1034878.26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1034878.26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893148.73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893148.73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1221996.23</v>
      </c>
      <c r="L68" s="29">
        <v>1129511.22</v>
      </c>
      <c r="M68" s="43">
        <v>0</v>
      </c>
      <c r="N68" s="43">
        <v>0</v>
      </c>
      <c r="O68" s="34">
        <f t="shared" si="15"/>
        <v>2351507.45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637222.47</v>
      </c>
      <c r="N69" s="43">
        <v>0</v>
      </c>
      <c r="O69" s="34">
        <f t="shared" si="15"/>
        <v>637222.47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319345.42</v>
      </c>
      <c r="O70" s="46">
        <f t="shared" si="15"/>
        <v>319345.42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2023-06-30T18:37:15Z</dcterms:modified>
  <cp:category/>
  <cp:version/>
  <cp:contentType/>
  <cp:contentStatus/>
</cp:coreProperties>
</file>