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<sst xmlns="http://schemas.openxmlformats.org/spreadsheetml/2006/main" count="89" uniqueCount="86">
  <si>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</si>
  <si>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</si>
  <si>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</si>
  <si>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</si>
  <si>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</si>
  <si>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</si>
  <si>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</si>
  <si>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</si>
  <si>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</si>
  <si>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</si>
  <si>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</si>
  <si>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</si>
  <si>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</si>
  <si>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</si>
  <si>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</si>
  <si>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</si>
  <si>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</si>
  <si>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</si>
  <si>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</si>
  <si>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</si>
  <si>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</si>
  <si>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</si>
  <si>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</si>
  <si>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</si>
  <si>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</si>
  <si>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</si>
  <si>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</si>
  <si>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</si>
  <si>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</si>
  <si>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</si>
  <si>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</si>
  <si>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</si>
  <si>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</si>
  <si>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</si>
  <si>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</si>
  <si>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</si>
  <si>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</si>
  <si>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</si>
  <si>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</si>
  <si>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</si>
  <si>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</si>
  <si>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</si>
  <si>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</si>
  <si>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</si>
  <si>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</si>
  <si>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</si>
  <si>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</si>
  <si>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</si>
  <si>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</si>
  <si>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</si>
  <si>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</si>
  <si>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</si>
  <si>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</si>
  <si>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</si>
  <si>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</si>
  <si>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</si>
  <si>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</si>
  <si>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</si>
  <si>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</si>
  <si>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</si>
  <si>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</si>
  <si>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</si>
  <si>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</si>
  <si>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</si>
  <si>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</si>
  <si>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</si>
  <si>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</si>
  <si>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</si>
  <si>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</si>
  <si>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</si>
  <si>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</si>
  <si>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</si>
  <si>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</si>
  <si>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</si>
  <si>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</si>
  <si>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</si>
  <si>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</si>
  <si>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</si>
  <si>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</si>
  <si>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</si>
  <si>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</si>
  <si>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</si>
  <si>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</si>
  <si>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21/06/23 - VENCIMENTO 28/06/23</t>
  </si>
  <si>
    <t>5.3. Revisão de Remuneração pelo Transporte Coletivo ¹</t>
  </si>
  <si>
    <t xml:space="preserve">           ¹ Revisões de passageiros transportados, ar condicionado e fator de transição (maio/23). Total de 1.135.645 passageiros revisão.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</si>
</sst>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394341</v>
      </c>
      <c r="C7" s="9">
        <f t="shared" si="0"/>
        <v>276522</v>
      </c>
      <c r="D7" s="9">
        <f t="shared" si="0"/>
        <v>261946</v>
      </c>
      <c r="E7" s="9">
        <f t="shared" si="0"/>
        <v>72348</v>
      </c>
      <c r="F7" s="9">
        <f t="shared" si="0"/>
        <v>240288</v>
      </c>
      <c r="G7" s="9">
        <f t="shared" si="0"/>
        <v>386457</v>
      </c>
      <c r="H7" s="9">
        <f t="shared" si="0"/>
        <v>44816</v>
      </c>
      <c r="I7" s="9">
        <f t="shared" si="0"/>
        <v>305646</v>
      </c>
      <c r="J7" s="9">
        <f t="shared" si="0"/>
        <v>220090</v>
      </c>
      <c r="K7" s="9">
        <f t="shared" si="0"/>
        <v>351992</v>
      </c>
      <c r="L7" s="9">
        <f t="shared" si="0"/>
        <v>265212</v>
      </c>
      <c r="M7" s="9">
        <f t="shared" si="0"/>
        <v>134487</v>
      </c>
      <c r="N7" s="9">
        <f t="shared" si="0"/>
        <v>87106</v>
      </c>
      <c r="O7" s="9">
        <f t="shared" si="0"/>
        <v>3041251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10120</v>
      </c>
      <c r="C8" s="11">
        <f t="shared" si="1"/>
        <v>10684</v>
      </c>
      <c r="D8" s="11">
        <f t="shared" si="1"/>
        <v>6300</v>
      </c>
      <c r="E8" s="11">
        <f t="shared" si="1"/>
        <v>1864</v>
      </c>
      <c r="F8" s="11">
        <f t="shared" si="1"/>
        <v>5806</v>
      </c>
      <c r="G8" s="11">
        <f t="shared" si="1"/>
        <v>9981</v>
      </c>
      <c r="H8" s="11">
        <f t="shared" si="1"/>
        <v>1610</v>
      </c>
      <c r="I8" s="11">
        <f t="shared" si="1"/>
        <v>13304</v>
      </c>
      <c r="J8" s="11">
        <f t="shared" si="1"/>
        <v>8086</v>
      </c>
      <c r="K8" s="11">
        <f t="shared" si="1"/>
        <v>4478</v>
      </c>
      <c r="L8" s="11">
        <f t="shared" si="1"/>
        <v>4033</v>
      </c>
      <c r="M8" s="11">
        <f t="shared" si="1"/>
        <v>4449</v>
      </c>
      <c r="N8" s="11">
        <f t="shared" si="1"/>
        <v>3964</v>
      </c>
      <c r="O8" s="11">
        <f t="shared" si="1"/>
        <v>84679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10120</v>
      </c>
      <c r="C9" s="11">
        <v>10684</v>
      </c>
      <c r="D9" s="11">
        <v>6300</v>
      </c>
      <c r="E9" s="11">
        <v>1864</v>
      </c>
      <c r="F9" s="11">
        <v>5806</v>
      </c>
      <c r="G9" s="11">
        <v>9981</v>
      </c>
      <c r="H9" s="11">
        <v>1610</v>
      </c>
      <c r="I9" s="11">
        <v>13304</v>
      </c>
      <c r="J9" s="11">
        <v>8086</v>
      </c>
      <c r="K9" s="11">
        <v>4477</v>
      </c>
      <c r="L9" s="11">
        <v>4033</v>
      </c>
      <c r="M9" s="11">
        <v>4449</v>
      </c>
      <c r="N9" s="11">
        <v>3940</v>
      </c>
      <c r="O9" s="11">
        <f>SUM(B9:N9)</f>
        <v>84654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24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384221</v>
      </c>
      <c r="C11" s="13">
        <v>265838</v>
      </c>
      <c r="D11" s="13">
        <v>255646</v>
      </c>
      <c r="E11" s="13">
        <v>70484</v>
      </c>
      <c r="F11" s="13">
        <v>234482</v>
      </c>
      <c r="G11" s="13">
        <v>376476</v>
      </c>
      <c r="H11" s="13">
        <v>43206</v>
      </c>
      <c r="I11" s="13">
        <v>292342</v>
      </c>
      <c r="J11" s="13">
        <v>212004</v>
      </c>
      <c r="K11" s="13">
        <v>347514</v>
      </c>
      <c r="L11" s="13">
        <v>261179</v>
      </c>
      <c r="M11" s="13">
        <v>130038</v>
      </c>
      <c r="N11" s="13">
        <v>83142</v>
      </c>
      <c r="O11" s="11">
        <f>SUM(B11:N11)</f>
        <v>2956572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26625</v>
      </c>
      <c r="C12" s="13">
        <v>24149</v>
      </c>
      <c r="D12" s="13">
        <v>19031</v>
      </c>
      <c r="E12" s="13">
        <v>7305</v>
      </c>
      <c r="F12" s="13">
        <v>21297</v>
      </c>
      <c r="G12" s="13">
        <v>35946</v>
      </c>
      <c r="H12" s="13">
        <v>4406</v>
      </c>
      <c r="I12" s="13">
        <v>28019</v>
      </c>
      <c r="J12" s="13">
        <v>17872</v>
      </c>
      <c r="K12" s="13">
        <v>22932</v>
      </c>
      <c r="L12" s="13">
        <v>17427</v>
      </c>
      <c r="M12" s="13">
        <v>6603</v>
      </c>
      <c r="N12" s="13">
        <v>3587</v>
      </c>
      <c r="O12" s="11">
        <f>SUM(B12:N12)</f>
        <v>235199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357596</v>
      </c>
      <c r="C13" s="15">
        <f t="shared" si="2"/>
        <v>241689</v>
      </c>
      <c r="D13" s="15">
        <f t="shared" si="2"/>
        <v>236615</v>
      </c>
      <c r="E13" s="15">
        <f t="shared" si="2"/>
        <v>63179</v>
      </c>
      <c r="F13" s="15">
        <f t="shared" si="2"/>
        <v>213185</v>
      </c>
      <c r="G13" s="15">
        <f t="shared" si="2"/>
        <v>340530</v>
      </c>
      <c r="H13" s="15">
        <f t="shared" si="2"/>
        <v>38800</v>
      </c>
      <c r="I13" s="15">
        <f t="shared" si="2"/>
        <v>264323</v>
      </c>
      <c r="J13" s="15">
        <f t="shared" si="2"/>
        <v>194132</v>
      </c>
      <c r="K13" s="15">
        <f t="shared" si="2"/>
        <v>324582</v>
      </c>
      <c r="L13" s="15">
        <f t="shared" si="2"/>
        <v>243752</v>
      </c>
      <c r="M13" s="15">
        <f t="shared" si="2"/>
        <v>123435</v>
      </c>
      <c r="N13" s="15">
        <f t="shared" si="2"/>
        <v>79555</v>
      </c>
      <c r="O13" s="11">
        <f>SUM(B13:N13)</f>
        <v>2721373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1.186167506592031</v>
      </c>
      <c r="C18" s="19">
        <v>1.23516482185304</v>
      </c>
      <c r="D18" s="19">
        <v>1.323942894041349</v>
      </c>
      <c r="E18" s="19">
        <v>0.840967533574193</v>
      </c>
      <c r="F18" s="19">
        <v>1.326311671587537</v>
      </c>
      <c r="G18" s="19">
        <v>1.401065858304377</v>
      </c>
      <c r="H18" s="19">
        <v>1.589188746894941</v>
      </c>
      <c r="I18" s="19">
        <v>1.151888819617915</v>
      </c>
      <c r="J18" s="19">
        <v>1.361163004301057</v>
      </c>
      <c r="K18" s="19">
        <v>1.205409234103739</v>
      </c>
      <c r="L18" s="19">
        <v>1.258045266647438</v>
      </c>
      <c r="M18" s="19">
        <v>1.21174153378128</v>
      </c>
      <c r="N18" s="19">
        <v>1.075679920657228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1490558.6599999997</v>
      </c>
      <c r="C20" s="24">
        <f t="shared" si="3"/>
        <v>1099138.0000000002</v>
      </c>
      <c r="D20" s="24">
        <f t="shared" si="3"/>
        <v>977311.26</v>
      </c>
      <c r="E20" s="24">
        <f t="shared" si="3"/>
        <v>296366.7899999999</v>
      </c>
      <c r="F20" s="24">
        <f t="shared" si="3"/>
        <v>1042366.4600000001</v>
      </c>
      <c r="G20" s="24">
        <f t="shared" si="3"/>
        <v>1470397.56</v>
      </c>
      <c r="H20" s="24">
        <f t="shared" si="3"/>
        <v>254598.75000000003</v>
      </c>
      <c r="I20" s="24">
        <f t="shared" si="3"/>
        <v>1141865.44</v>
      </c>
      <c r="J20" s="24">
        <f t="shared" si="3"/>
        <v>960718.19</v>
      </c>
      <c r="K20" s="24">
        <f t="shared" si="3"/>
        <v>1306035.5699999998</v>
      </c>
      <c r="L20" s="24">
        <f t="shared" si="3"/>
        <v>1177230.8800000001</v>
      </c>
      <c r="M20" s="24">
        <f t="shared" si="3"/>
        <v>664805.34</v>
      </c>
      <c r="N20" s="24">
        <f t="shared" si="3"/>
        <v>341980.54000000004</v>
      </c>
      <c r="O20" s="24">
        <f>O21+O22+O23+O24+O25+O26+O27+O28+O29</f>
        <v>12223373.440000001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1142405.88</v>
      </c>
      <c r="C21" s="28">
        <f aca="true" t="shared" si="4" ref="C21:N21">ROUND((C15+C16)*C7,2)</f>
        <v>827575.04</v>
      </c>
      <c r="D21" s="28">
        <f t="shared" si="4"/>
        <v>687529.67</v>
      </c>
      <c r="E21" s="28">
        <f t="shared" si="4"/>
        <v>324408.43</v>
      </c>
      <c r="F21" s="28">
        <f t="shared" si="4"/>
        <v>731028.18</v>
      </c>
      <c r="G21" s="28">
        <f t="shared" si="4"/>
        <v>967379.16</v>
      </c>
      <c r="H21" s="28">
        <f t="shared" si="4"/>
        <v>150617.61</v>
      </c>
      <c r="I21" s="28">
        <f t="shared" si="4"/>
        <v>908288.22</v>
      </c>
      <c r="J21" s="28">
        <f t="shared" si="4"/>
        <v>657849.01</v>
      </c>
      <c r="K21" s="28">
        <f t="shared" si="4"/>
        <v>994483</v>
      </c>
      <c r="L21" s="28">
        <f t="shared" si="4"/>
        <v>853187</v>
      </c>
      <c r="M21" s="28">
        <f t="shared" si="4"/>
        <v>499242.64</v>
      </c>
      <c r="N21" s="28">
        <f t="shared" si="4"/>
        <v>292075.13</v>
      </c>
      <c r="O21" s="28">
        <f aca="true" t="shared" si="5" ref="O21:O29">SUM(B21:N21)</f>
        <v>9036068.97</v>
      </c>
    </row>
    <row r="22" spans="1:23" ht="18.75" customHeight="1">
      <c r="A22" s="26" t="s">
        <v>33</v>
      </c>
      <c r="B22" s="28">
        <f>IF(B18&lt;&gt;0,ROUND((B18-1)*B21,2),0)</f>
        <v>212678.85</v>
      </c>
      <c r="C22" s="28">
        <f aca="true" t="shared" si="6" ref="C22:N22">IF(C18&lt;&gt;0,ROUND((C18-1)*C21,2),0)</f>
        <v>194616.54</v>
      </c>
      <c r="D22" s="28">
        <f t="shared" si="6"/>
        <v>222720.35</v>
      </c>
      <c r="E22" s="28">
        <f t="shared" si="6"/>
        <v>-51591.47</v>
      </c>
      <c r="F22" s="28">
        <f t="shared" si="6"/>
        <v>238543.03</v>
      </c>
      <c r="G22" s="28">
        <f t="shared" si="6"/>
        <v>387982.75</v>
      </c>
      <c r="H22" s="28">
        <f t="shared" si="6"/>
        <v>88742.2</v>
      </c>
      <c r="I22" s="28">
        <f t="shared" si="6"/>
        <v>137958.83</v>
      </c>
      <c r="J22" s="28">
        <f t="shared" si="6"/>
        <v>237590.72</v>
      </c>
      <c r="K22" s="28">
        <f t="shared" si="6"/>
        <v>204275.99</v>
      </c>
      <c r="L22" s="28">
        <f t="shared" si="6"/>
        <v>220160.87</v>
      </c>
      <c r="M22" s="28">
        <f t="shared" si="6"/>
        <v>105710.4</v>
      </c>
      <c r="N22" s="28">
        <f t="shared" si="6"/>
        <v>22104.22</v>
      </c>
      <c r="O22" s="28">
        <f t="shared" si="5"/>
        <v>2221493.2800000003</v>
      </c>
      <c r="W22" s="51"/>
    </row>
    <row r="23" spans="1:15" ht="18.75" customHeight="1">
      <c r="A23" s="26" t="s">
        <v>34</v>
      </c>
      <c r="B23" s="28">
        <v>70164.41</v>
      </c>
      <c r="C23" s="28">
        <v>47867.21</v>
      </c>
      <c r="D23" s="28">
        <v>33847.91</v>
      </c>
      <c r="E23" s="28">
        <v>12586.04</v>
      </c>
      <c r="F23" s="28">
        <v>43995.89</v>
      </c>
      <c r="G23" s="28">
        <v>69850.41</v>
      </c>
      <c r="H23" s="28">
        <v>6863.12</v>
      </c>
      <c r="I23" s="28">
        <v>49417.2</v>
      </c>
      <c r="J23" s="28">
        <v>41351.38</v>
      </c>
      <c r="K23" s="28">
        <v>63088.95</v>
      </c>
      <c r="L23" s="28">
        <v>60014.53</v>
      </c>
      <c r="M23" s="28">
        <v>28458.01</v>
      </c>
      <c r="N23" s="28">
        <v>17072.33</v>
      </c>
      <c r="O23" s="28">
        <f t="shared" si="5"/>
        <v>544577.39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67</v>
      </c>
      <c r="B26" s="28">
        <v>1109.13</v>
      </c>
      <c r="C26" s="28">
        <v>831.84</v>
      </c>
      <c r="D26" s="28">
        <v>732.24</v>
      </c>
      <c r="E26" s="28">
        <v>223.44</v>
      </c>
      <c r="F26" s="28">
        <v>786.08</v>
      </c>
      <c r="G26" s="28">
        <v>1106.43</v>
      </c>
      <c r="H26" s="28">
        <v>191.14</v>
      </c>
      <c r="I26" s="28">
        <v>853.38</v>
      </c>
      <c r="J26" s="28">
        <v>724.16</v>
      </c>
      <c r="K26" s="28">
        <v>979.91</v>
      </c>
      <c r="L26" s="28">
        <v>880.3</v>
      </c>
      <c r="M26" s="28">
        <v>492.65</v>
      </c>
      <c r="N26" s="28">
        <v>253.02</v>
      </c>
      <c r="O26" s="28">
        <f t="shared" si="5"/>
        <v>9163.72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7803.120000000001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-18651.34</v>
      </c>
      <c r="C31" s="28">
        <f aca="true" t="shared" si="7" ref="C31:O31">+C32+C34+C47+C48+C49+C54-C55</f>
        <v>-39308.72</v>
      </c>
      <c r="D31" s="28">
        <f t="shared" si="7"/>
        <v>7975.370000000003</v>
      </c>
      <c r="E31" s="28">
        <f t="shared" si="7"/>
        <v>2866.9400000000005</v>
      </c>
      <c r="F31" s="28">
        <f t="shared" si="7"/>
        <v>71791.78</v>
      </c>
      <c r="G31" s="28">
        <f t="shared" si="7"/>
        <v>-40544.520000000004</v>
      </c>
      <c r="H31" s="28">
        <f t="shared" si="7"/>
        <v>432</v>
      </c>
      <c r="I31" s="28">
        <f t="shared" si="7"/>
        <v>-64575.49</v>
      </c>
      <c r="J31" s="28">
        <f t="shared" si="7"/>
        <v>-11533.330000000002</v>
      </c>
      <c r="K31" s="28">
        <f t="shared" si="7"/>
        <v>27706.06</v>
      </c>
      <c r="L31" s="28">
        <f t="shared" si="7"/>
        <v>60385.630000000005</v>
      </c>
      <c r="M31" s="28">
        <f t="shared" si="7"/>
        <v>-16560.579999999998</v>
      </c>
      <c r="N31" s="28">
        <f t="shared" si="7"/>
        <v>-16098.58</v>
      </c>
      <c r="O31" s="28">
        <f t="shared" si="7"/>
        <v>-36114.77999999997</v>
      </c>
    </row>
    <row r="32" spans="1:15" ht="18.75" customHeight="1">
      <c r="A32" s="26" t="s">
        <v>38</v>
      </c>
      <c r="B32" s="29">
        <f>+B33</f>
        <v>-44528</v>
      </c>
      <c r="C32" s="29">
        <f>+C33</f>
        <v>-47009.6</v>
      </c>
      <c r="D32" s="29">
        <f aca="true" t="shared" si="8" ref="D32:O32">+D33</f>
        <v>-27720</v>
      </c>
      <c r="E32" s="29">
        <f t="shared" si="8"/>
        <v>-8201.6</v>
      </c>
      <c r="F32" s="29">
        <f t="shared" si="8"/>
        <v>-25546.4</v>
      </c>
      <c r="G32" s="29">
        <f t="shared" si="8"/>
        <v>-43916.4</v>
      </c>
      <c r="H32" s="29">
        <f t="shared" si="8"/>
        <v>-7084</v>
      </c>
      <c r="I32" s="29">
        <f t="shared" si="8"/>
        <v>-58537.6</v>
      </c>
      <c r="J32" s="29">
        <f t="shared" si="8"/>
        <v>-35578.4</v>
      </c>
      <c r="K32" s="29">
        <f t="shared" si="8"/>
        <v>-19698.8</v>
      </c>
      <c r="L32" s="29">
        <f t="shared" si="8"/>
        <v>-17745.2</v>
      </c>
      <c r="M32" s="29">
        <f t="shared" si="8"/>
        <v>-19575.6</v>
      </c>
      <c r="N32" s="29">
        <f t="shared" si="8"/>
        <v>-17336</v>
      </c>
      <c r="O32" s="29">
        <f t="shared" si="8"/>
        <v>-372477.6</v>
      </c>
    </row>
    <row r="33" spans="1:26" ht="18.75" customHeight="1">
      <c r="A33" s="27" t="s">
        <v>39</v>
      </c>
      <c r="B33" s="16">
        <f>ROUND((-B9)*$G$3,2)</f>
        <v>-44528</v>
      </c>
      <c r="C33" s="16">
        <f aca="true" t="shared" si="9" ref="C33:N33">ROUND((-C9)*$G$3,2)</f>
        <v>-47009.6</v>
      </c>
      <c r="D33" s="16">
        <f t="shared" si="9"/>
        <v>-27720</v>
      </c>
      <c r="E33" s="16">
        <f t="shared" si="9"/>
        <v>-8201.6</v>
      </c>
      <c r="F33" s="16">
        <f t="shared" si="9"/>
        <v>-25546.4</v>
      </c>
      <c r="G33" s="16">
        <f t="shared" si="9"/>
        <v>-43916.4</v>
      </c>
      <c r="H33" s="16">
        <f t="shared" si="9"/>
        <v>-7084</v>
      </c>
      <c r="I33" s="16">
        <f t="shared" si="9"/>
        <v>-58537.6</v>
      </c>
      <c r="J33" s="16">
        <f t="shared" si="9"/>
        <v>-35578.4</v>
      </c>
      <c r="K33" s="16">
        <f t="shared" si="9"/>
        <v>-19698.8</v>
      </c>
      <c r="L33" s="16">
        <f t="shared" si="9"/>
        <v>-17745.2</v>
      </c>
      <c r="M33" s="16">
        <f t="shared" si="9"/>
        <v>-19575.6</v>
      </c>
      <c r="N33" s="16">
        <f t="shared" si="9"/>
        <v>-17336</v>
      </c>
      <c r="O33" s="30">
        <f aca="true" t="shared" si="10" ref="O33:O55">SUM(B33:N33)</f>
        <v>-372477.6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25876.66</v>
      </c>
      <c r="C47" s="33">
        <v>7700.88</v>
      </c>
      <c r="D47" s="33">
        <v>35695.37</v>
      </c>
      <c r="E47" s="33">
        <v>11068.54</v>
      </c>
      <c r="F47" s="33">
        <v>97338.18</v>
      </c>
      <c r="G47" s="33">
        <v>3371.88</v>
      </c>
      <c r="H47" s="33">
        <v>7516</v>
      </c>
      <c r="I47" s="33">
        <v>-6037.89</v>
      </c>
      <c r="J47" s="33">
        <v>24045.07</v>
      </c>
      <c r="K47" s="33">
        <v>47404.86</v>
      </c>
      <c r="L47" s="33">
        <v>78130.83</v>
      </c>
      <c r="M47" s="33">
        <v>3015.02</v>
      </c>
      <c r="N47" s="33">
        <v>1237.42</v>
      </c>
      <c r="O47" s="31">
        <f t="shared" si="10"/>
        <v>336362.82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1471907.3199999996</v>
      </c>
      <c r="C53" s="34">
        <f aca="true" t="shared" si="13" ref="C53:N53">+C20+C31</f>
        <v>1059829.2800000003</v>
      </c>
      <c r="D53" s="34">
        <f t="shared" si="13"/>
        <v>985286.63</v>
      </c>
      <c r="E53" s="34">
        <f t="shared" si="13"/>
        <v>299233.7299999999</v>
      </c>
      <c r="F53" s="34">
        <f t="shared" si="13"/>
        <v>1114158.24</v>
      </c>
      <c r="G53" s="34">
        <f t="shared" si="13"/>
        <v>1429853.04</v>
      </c>
      <c r="H53" s="34">
        <f t="shared" si="13"/>
        <v>255030.75000000003</v>
      </c>
      <c r="I53" s="34">
        <f t="shared" si="13"/>
        <v>1077289.95</v>
      </c>
      <c r="J53" s="34">
        <f t="shared" si="13"/>
        <v>949184.86</v>
      </c>
      <c r="K53" s="34">
        <f t="shared" si="13"/>
        <v>1333741.63</v>
      </c>
      <c r="L53" s="34">
        <f t="shared" si="13"/>
        <v>1237616.5100000002</v>
      </c>
      <c r="M53" s="34">
        <f t="shared" si="13"/>
        <v>648244.76</v>
      </c>
      <c r="N53" s="34">
        <f t="shared" si="13"/>
        <v>325881.96</v>
      </c>
      <c r="O53" s="34">
        <f>SUM(B53:N53)</f>
        <v>12187258.66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1471907.3199999998</v>
      </c>
      <c r="C59" s="42">
        <f t="shared" si="14"/>
        <v>1059829.27</v>
      </c>
      <c r="D59" s="42">
        <f t="shared" si="14"/>
        <v>985286.62</v>
      </c>
      <c r="E59" s="42">
        <f t="shared" si="14"/>
        <v>299233.73</v>
      </c>
      <c r="F59" s="42">
        <f t="shared" si="14"/>
        <v>1114158.24</v>
      </c>
      <c r="G59" s="42">
        <f t="shared" si="14"/>
        <v>1429853.04</v>
      </c>
      <c r="H59" s="42">
        <f t="shared" si="14"/>
        <v>255030.76</v>
      </c>
      <c r="I59" s="42">
        <f t="shared" si="14"/>
        <v>1077289.94</v>
      </c>
      <c r="J59" s="42">
        <f t="shared" si="14"/>
        <v>949184.87</v>
      </c>
      <c r="K59" s="42">
        <f t="shared" si="14"/>
        <v>1333741.62</v>
      </c>
      <c r="L59" s="42">
        <f t="shared" si="14"/>
        <v>1237616.51</v>
      </c>
      <c r="M59" s="42">
        <f t="shared" si="14"/>
        <v>648244.76</v>
      </c>
      <c r="N59" s="42">
        <f t="shared" si="14"/>
        <v>325881.96</v>
      </c>
      <c r="O59" s="34">
        <f t="shared" si="14"/>
        <v>12187258.639999999</v>
      </c>
      <c r="Q59"/>
    </row>
    <row r="60" spans="1:18" ht="18.75" customHeight="1">
      <c r="A60" s="26" t="s">
        <v>53</v>
      </c>
      <c r="B60" s="42">
        <v>1196425.4</v>
      </c>
      <c r="C60" s="42">
        <v>752068.03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1948493.43</v>
      </c>
      <c r="P60"/>
      <c r="Q60"/>
      <c r="R60" s="41"/>
    </row>
    <row r="61" spans="1:16" ht="18.75" customHeight="1">
      <c r="A61" s="26" t="s">
        <v>54</v>
      </c>
      <c r="B61" s="42">
        <v>275481.92</v>
      </c>
      <c r="C61" s="42">
        <v>307761.24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583243.1599999999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985286.62</v>
      </c>
      <c r="E62" s="43">
        <v>0</v>
      </c>
      <c r="F62" s="43">
        <v>0</v>
      </c>
      <c r="G62" s="43">
        <v>0</v>
      </c>
      <c r="H62" s="42">
        <v>255030.76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1240317.38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299233.73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299233.73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1114158.24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1114158.24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1429853.04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1429853.04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1077289.94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1077289.94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949184.87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949184.87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1333741.62</v>
      </c>
      <c r="L68" s="29">
        <v>1237616.51</v>
      </c>
      <c r="M68" s="43">
        <v>0</v>
      </c>
      <c r="N68" s="43">
        <v>0</v>
      </c>
      <c r="O68" s="34">
        <f t="shared" si="15"/>
        <v>2571358.13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648244.76</v>
      </c>
      <c r="N69" s="43">
        <v>0</v>
      </c>
      <c r="O69" s="34">
        <f t="shared" si="15"/>
        <v>648244.76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325881.96</v>
      </c>
      <c r="O70" s="46">
        <f t="shared" si="15"/>
        <v>325881.96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2023-06-27T18:14:05Z</dcterms:modified>
  <cp:category/>
  <cp:version/>
  <cp:contentType/>
  <cp:contentStatus/>
</cp:coreProperties>
</file>