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<sst xmlns="http://schemas.openxmlformats.org/spreadsheetml/2006/main" count="88" uniqueCount="85">
  <si>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</si>
  <si>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</si>
  <si>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</si>
  <si>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</si>
  <si>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</si>
  <si>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</si>
  <si>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</si>
  <si>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</si>
  <si>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</si>
  <si>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</si>
  <si>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</si>
  <si>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</si>
  <si>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</si>
  <si>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</si>
  <si>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</si>
  <si>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</si>
  <si>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</si>
  <si>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</si>
  <si>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</si>
  <si>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</si>
  <si>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</si>
  <si>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</si>
  <si>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</si>
  <si>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</si>
  <si>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</si>
  <si>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</si>
  <si>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</si>
  <si>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</si>
  <si>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</si>
  <si>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</si>
  <si>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</si>
  <si>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</si>
  <si>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</si>
  <si>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</si>
  <si>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</si>
  <si>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</si>
  <si>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</si>
  <si>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</si>
  <si>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</si>
  <si>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</si>
  <si>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</si>
  <si>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</si>
  <si>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</si>
  <si>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</si>
  <si>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</si>
  <si>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</si>
  <si>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</si>
  <si>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</si>
  <si>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</si>
  <si>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</si>
  <si>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</si>
  <si>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</si>
  <si>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</si>
  <si>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</si>
  <si>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</si>
  <si>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</si>
  <si>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</si>
  <si>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</si>
  <si>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</si>
  <si>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</si>
  <si>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</si>
  <si>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</si>
  <si>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</si>
  <si>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</si>
  <si>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</si>
  <si>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</si>
  <si>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</si>
  <si>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</si>
  <si>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</si>
  <si>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</si>
  <si>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</si>
  <si>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</si>
  <si>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</si>
  <si>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</si>
  <si>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</si>
  <si>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</si>
  <si>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</si>
  <si>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</si>
  <si>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</si>
  <si>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</si>
  <si>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</si>
  <si>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</si>
  <si>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</si>
  <si>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</si>
  <si>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16/06/23 - VENCIMENTO 23/06/23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</si>
</sst>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382032</v>
      </c>
      <c r="C7" s="9">
        <f t="shared" si="0"/>
        <v>266041</v>
      </c>
      <c r="D7" s="9">
        <f t="shared" si="0"/>
        <v>254865</v>
      </c>
      <c r="E7" s="9">
        <f t="shared" si="0"/>
        <v>67118</v>
      </c>
      <c r="F7" s="9">
        <f t="shared" si="0"/>
        <v>239499</v>
      </c>
      <c r="G7" s="9">
        <f t="shared" si="0"/>
        <v>373362</v>
      </c>
      <c r="H7" s="9">
        <f t="shared" si="0"/>
        <v>43180</v>
      </c>
      <c r="I7" s="9">
        <f t="shared" si="0"/>
        <v>295615</v>
      </c>
      <c r="J7" s="9">
        <f t="shared" si="0"/>
        <v>218663</v>
      </c>
      <c r="K7" s="9">
        <f t="shared" si="0"/>
        <v>290194</v>
      </c>
      <c r="L7" s="9">
        <f t="shared" si="0"/>
        <v>259368</v>
      </c>
      <c r="M7" s="9">
        <f t="shared" si="0"/>
        <v>133079</v>
      </c>
      <c r="N7" s="9">
        <f t="shared" si="0"/>
        <v>83192</v>
      </c>
      <c r="O7" s="9">
        <f t="shared" si="0"/>
        <v>2906208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10539</v>
      </c>
      <c r="C8" s="11">
        <f t="shared" si="1"/>
        <v>11058</v>
      </c>
      <c r="D8" s="11">
        <f t="shared" si="1"/>
        <v>6462</v>
      </c>
      <c r="E8" s="11">
        <f t="shared" si="1"/>
        <v>1683</v>
      </c>
      <c r="F8" s="11">
        <f t="shared" si="1"/>
        <v>5886</v>
      </c>
      <c r="G8" s="11">
        <f t="shared" si="1"/>
        <v>10414</v>
      </c>
      <c r="H8" s="11">
        <f t="shared" si="1"/>
        <v>1681</v>
      </c>
      <c r="I8" s="11">
        <f t="shared" si="1"/>
        <v>13699</v>
      </c>
      <c r="J8" s="11">
        <f t="shared" si="1"/>
        <v>8379</v>
      </c>
      <c r="K8" s="11">
        <f t="shared" si="1"/>
        <v>3945</v>
      </c>
      <c r="L8" s="11">
        <f t="shared" si="1"/>
        <v>4209</v>
      </c>
      <c r="M8" s="11">
        <f t="shared" si="1"/>
        <v>4563</v>
      </c>
      <c r="N8" s="11">
        <f t="shared" si="1"/>
        <v>3825</v>
      </c>
      <c r="O8" s="11">
        <f t="shared" si="1"/>
        <v>86343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10539</v>
      </c>
      <c r="C9" s="11">
        <v>11058</v>
      </c>
      <c r="D9" s="11">
        <v>6462</v>
      </c>
      <c r="E9" s="11">
        <v>1683</v>
      </c>
      <c r="F9" s="11">
        <v>5886</v>
      </c>
      <c r="G9" s="11">
        <v>10414</v>
      </c>
      <c r="H9" s="11">
        <v>1681</v>
      </c>
      <c r="I9" s="11">
        <v>13699</v>
      </c>
      <c r="J9" s="11">
        <v>8379</v>
      </c>
      <c r="K9" s="11">
        <v>3945</v>
      </c>
      <c r="L9" s="11">
        <v>4209</v>
      </c>
      <c r="M9" s="11">
        <v>4563</v>
      </c>
      <c r="N9" s="11">
        <v>3811</v>
      </c>
      <c r="O9" s="11">
        <f>SUM(B9:N9)</f>
        <v>86329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14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371493</v>
      </c>
      <c r="C11" s="13">
        <v>254983</v>
      </c>
      <c r="D11" s="13">
        <v>248403</v>
      </c>
      <c r="E11" s="13">
        <v>65435</v>
      </c>
      <c r="F11" s="13">
        <v>233613</v>
      </c>
      <c r="G11" s="13">
        <v>362948</v>
      </c>
      <c r="H11" s="13">
        <v>41499</v>
      </c>
      <c r="I11" s="13">
        <v>281916</v>
      </c>
      <c r="J11" s="13">
        <v>210284</v>
      </c>
      <c r="K11" s="13">
        <v>286249</v>
      </c>
      <c r="L11" s="13">
        <v>255159</v>
      </c>
      <c r="M11" s="13">
        <v>128516</v>
      </c>
      <c r="N11" s="13">
        <v>79367</v>
      </c>
      <c r="O11" s="11">
        <f>SUM(B11:N11)</f>
        <v>2819865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24295</v>
      </c>
      <c r="C12" s="13">
        <v>21899</v>
      </c>
      <c r="D12" s="13">
        <v>17697</v>
      </c>
      <c r="E12" s="13">
        <v>6339</v>
      </c>
      <c r="F12" s="13">
        <v>19754</v>
      </c>
      <c r="G12" s="13">
        <v>32864</v>
      </c>
      <c r="H12" s="13">
        <v>4065</v>
      </c>
      <c r="I12" s="13">
        <v>25423</v>
      </c>
      <c r="J12" s="13">
        <v>17121</v>
      </c>
      <c r="K12" s="13">
        <v>18298</v>
      </c>
      <c r="L12" s="13">
        <v>16364</v>
      </c>
      <c r="M12" s="13">
        <v>5991</v>
      </c>
      <c r="N12" s="13">
        <v>3313</v>
      </c>
      <c r="O12" s="11">
        <f>SUM(B12:N12)</f>
        <v>213423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347198</v>
      </c>
      <c r="C13" s="15">
        <f t="shared" si="2"/>
        <v>233084</v>
      </c>
      <c r="D13" s="15">
        <f t="shared" si="2"/>
        <v>230706</v>
      </c>
      <c r="E13" s="15">
        <f t="shared" si="2"/>
        <v>59096</v>
      </c>
      <c r="F13" s="15">
        <f t="shared" si="2"/>
        <v>213859</v>
      </c>
      <c r="G13" s="15">
        <f t="shared" si="2"/>
        <v>330084</v>
      </c>
      <c r="H13" s="15">
        <f t="shared" si="2"/>
        <v>37434</v>
      </c>
      <c r="I13" s="15">
        <f t="shared" si="2"/>
        <v>256493</v>
      </c>
      <c r="J13" s="15">
        <f t="shared" si="2"/>
        <v>193163</v>
      </c>
      <c r="K13" s="15">
        <f t="shared" si="2"/>
        <v>267951</v>
      </c>
      <c r="L13" s="15">
        <f t="shared" si="2"/>
        <v>238795</v>
      </c>
      <c r="M13" s="15">
        <f t="shared" si="2"/>
        <v>122525</v>
      </c>
      <c r="N13" s="15">
        <f t="shared" si="2"/>
        <v>76054</v>
      </c>
      <c r="O13" s="11">
        <f>SUM(B13:N13)</f>
        <v>2606442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1.217613546629792</v>
      </c>
      <c r="C18" s="19">
        <v>1.277373131271185</v>
      </c>
      <c r="D18" s="19">
        <v>1.355085818798964</v>
      </c>
      <c r="E18" s="19">
        <v>0.892528808354778</v>
      </c>
      <c r="F18" s="19">
        <v>1.328458169237967</v>
      </c>
      <c r="G18" s="19">
        <v>1.441062577579524</v>
      </c>
      <c r="H18" s="19">
        <v>1.661455070919741</v>
      </c>
      <c r="I18" s="19">
        <v>1.183378099503361</v>
      </c>
      <c r="J18" s="19">
        <v>1.369207591290466</v>
      </c>
      <c r="K18" s="19">
        <v>1.414674900168755</v>
      </c>
      <c r="L18" s="19">
        <v>1.287148318557578</v>
      </c>
      <c r="M18" s="19">
        <v>1.227422305617702</v>
      </c>
      <c r="N18" s="19">
        <v>1.118753143232654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1482922.13</v>
      </c>
      <c r="C20" s="24">
        <f t="shared" si="3"/>
        <v>1093536.7900000003</v>
      </c>
      <c r="D20" s="24">
        <f t="shared" si="3"/>
        <v>973729.04</v>
      </c>
      <c r="E20" s="24">
        <f t="shared" si="3"/>
        <v>293045.7</v>
      </c>
      <c r="F20" s="24">
        <f t="shared" si="3"/>
        <v>1040832.8800000001</v>
      </c>
      <c r="G20" s="24">
        <f t="shared" si="3"/>
        <v>1460720.02</v>
      </c>
      <c r="H20" s="24">
        <f t="shared" si="3"/>
        <v>256963.77000000002</v>
      </c>
      <c r="I20" s="24">
        <f t="shared" si="3"/>
        <v>1135408.47</v>
      </c>
      <c r="J20" s="24">
        <f t="shared" si="3"/>
        <v>959903.7599999999</v>
      </c>
      <c r="K20" s="24">
        <f t="shared" si="3"/>
        <v>1266489.5500000003</v>
      </c>
      <c r="L20" s="24">
        <f t="shared" si="3"/>
        <v>1178726.9899999998</v>
      </c>
      <c r="M20" s="24">
        <f t="shared" si="3"/>
        <v>666462.4799999999</v>
      </c>
      <c r="N20" s="24">
        <f t="shared" si="3"/>
        <v>339763.46</v>
      </c>
      <c r="O20" s="24">
        <f>O21+O22+O23+O24+O25+O26+O27+O28+O29</f>
        <v>12148505.040000003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1106746.7</v>
      </c>
      <c r="C21" s="28">
        <f aca="true" t="shared" si="4" ref="C21:N21">ROUND((C15+C16)*C7,2)</f>
        <v>796207.5</v>
      </c>
      <c r="D21" s="28">
        <f t="shared" si="4"/>
        <v>668944.17</v>
      </c>
      <c r="E21" s="28">
        <f t="shared" si="4"/>
        <v>300957.11</v>
      </c>
      <c r="F21" s="28">
        <f t="shared" si="4"/>
        <v>728627.81</v>
      </c>
      <c r="G21" s="28">
        <f t="shared" si="4"/>
        <v>934599.76</v>
      </c>
      <c r="H21" s="28">
        <f t="shared" si="4"/>
        <v>145119.34</v>
      </c>
      <c r="I21" s="28">
        <f t="shared" si="4"/>
        <v>878479.1</v>
      </c>
      <c r="J21" s="28">
        <f t="shared" si="4"/>
        <v>653583.71</v>
      </c>
      <c r="K21" s="28">
        <f t="shared" si="4"/>
        <v>819885.11</v>
      </c>
      <c r="L21" s="28">
        <f t="shared" si="4"/>
        <v>834386.86</v>
      </c>
      <c r="M21" s="28">
        <f t="shared" si="4"/>
        <v>494015.86</v>
      </c>
      <c r="N21" s="28">
        <f t="shared" si="4"/>
        <v>278951.1</v>
      </c>
      <c r="O21" s="28">
        <f aca="true" t="shared" si="5" ref="O21:O29">SUM(B21:N21)</f>
        <v>8640504.13</v>
      </c>
    </row>
    <row r="22" spans="1:23" ht="18.75" customHeight="1">
      <c r="A22" s="26" t="s">
        <v>33</v>
      </c>
      <c r="B22" s="28">
        <f>IF(B18&lt;&gt;0,ROUND((B18-1)*B21,2),0)</f>
        <v>240843.07</v>
      </c>
      <c r="C22" s="28">
        <f aca="true" t="shared" si="6" ref="C22:N22">IF(C18&lt;&gt;0,ROUND((C18-1)*C21,2),0)</f>
        <v>220846.57</v>
      </c>
      <c r="D22" s="28">
        <f t="shared" si="6"/>
        <v>237532.59</v>
      </c>
      <c r="E22" s="28">
        <f t="shared" si="6"/>
        <v>-32344.22</v>
      </c>
      <c r="F22" s="28">
        <f t="shared" si="6"/>
        <v>239323.76</v>
      </c>
      <c r="G22" s="28">
        <f t="shared" si="6"/>
        <v>412216.98</v>
      </c>
      <c r="H22" s="28">
        <f t="shared" si="6"/>
        <v>95989.92</v>
      </c>
      <c r="I22" s="28">
        <f t="shared" si="6"/>
        <v>161093.83</v>
      </c>
      <c r="J22" s="28">
        <f t="shared" si="6"/>
        <v>241308.07</v>
      </c>
      <c r="K22" s="28">
        <f t="shared" si="6"/>
        <v>339985.78</v>
      </c>
      <c r="L22" s="28">
        <f t="shared" si="6"/>
        <v>239592.78</v>
      </c>
      <c r="M22" s="28">
        <f t="shared" si="6"/>
        <v>112350.23</v>
      </c>
      <c r="N22" s="28">
        <f t="shared" si="6"/>
        <v>33126.32</v>
      </c>
      <c r="O22" s="28">
        <f t="shared" si="5"/>
        <v>2541865.6799999997</v>
      </c>
      <c r="W22" s="51"/>
    </row>
    <row r="23" spans="1:15" ht="18.75" customHeight="1">
      <c r="A23" s="26" t="s">
        <v>34</v>
      </c>
      <c r="B23" s="28">
        <v>70022.84</v>
      </c>
      <c r="C23" s="28">
        <v>47403.51</v>
      </c>
      <c r="D23" s="28">
        <v>34036.26</v>
      </c>
      <c r="E23" s="28">
        <v>13471.71</v>
      </c>
      <c r="F23" s="28">
        <v>44079.27</v>
      </c>
      <c r="G23" s="28">
        <v>68718.04</v>
      </c>
      <c r="H23" s="28">
        <v>7476</v>
      </c>
      <c r="I23" s="28">
        <v>49634.35</v>
      </c>
      <c r="J23" s="28">
        <v>41082.21</v>
      </c>
      <c r="K23" s="28">
        <v>62455.3</v>
      </c>
      <c r="L23" s="28">
        <v>60873.49</v>
      </c>
      <c r="M23" s="28">
        <v>28699.41</v>
      </c>
      <c r="N23" s="28">
        <v>16949.08</v>
      </c>
      <c r="O23" s="28">
        <f t="shared" si="5"/>
        <v>544901.47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1109.13</v>
      </c>
      <c r="C26" s="28">
        <v>831.84</v>
      </c>
      <c r="D26" s="28">
        <v>734.93</v>
      </c>
      <c r="E26" s="28">
        <v>220.75</v>
      </c>
      <c r="F26" s="28">
        <v>788.77</v>
      </c>
      <c r="G26" s="28">
        <v>1106.43</v>
      </c>
      <c r="H26" s="28">
        <v>193.83</v>
      </c>
      <c r="I26" s="28">
        <v>853.38</v>
      </c>
      <c r="J26" s="28">
        <v>726.85</v>
      </c>
      <c r="K26" s="28">
        <v>955.68</v>
      </c>
      <c r="L26" s="28">
        <v>885.68</v>
      </c>
      <c r="M26" s="28">
        <v>495.34</v>
      </c>
      <c r="N26" s="28">
        <v>261.12</v>
      </c>
      <c r="O26" s="28">
        <f t="shared" si="5"/>
        <v>9163.730000000001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</v>
      </c>
      <c r="H27" s="28">
        <v>161.72</v>
      </c>
      <c r="I27" s="28">
        <v>683.29</v>
      </c>
      <c r="J27" s="28">
        <v>646.88</v>
      </c>
      <c r="K27" s="28">
        <v>839.59</v>
      </c>
      <c r="L27" s="28">
        <v>745.26</v>
      </c>
      <c r="M27" s="28">
        <v>421.82</v>
      </c>
      <c r="N27" s="28">
        <v>221.02</v>
      </c>
      <c r="O27" s="28">
        <f t="shared" si="5"/>
        <v>7803.070000000001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383215.71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-46371.6</v>
      </c>
      <c r="C31" s="28">
        <f aca="true" t="shared" si="7" ref="C31:O31">+C32+C34+C47+C48+C49+C54-C55</f>
        <v>-174257.01</v>
      </c>
      <c r="D31" s="28">
        <f t="shared" si="7"/>
        <v>-28432.8</v>
      </c>
      <c r="E31" s="28">
        <f t="shared" si="7"/>
        <v>-7405.2</v>
      </c>
      <c r="F31" s="28">
        <f t="shared" si="7"/>
        <v>-37690.83</v>
      </c>
      <c r="G31" s="28">
        <f t="shared" si="7"/>
        <v>-46415.6</v>
      </c>
      <c r="H31" s="28">
        <f t="shared" si="7"/>
        <v>-7396.4</v>
      </c>
      <c r="I31" s="28">
        <f t="shared" si="7"/>
        <v>-60275.6</v>
      </c>
      <c r="J31" s="28">
        <f t="shared" si="7"/>
        <v>-36867.6</v>
      </c>
      <c r="K31" s="28">
        <f t="shared" si="7"/>
        <v>-17358</v>
      </c>
      <c r="L31" s="28">
        <f t="shared" si="7"/>
        <v>-18519.6</v>
      </c>
      <c r="M31" s="28">
        <f t="shared" si="7"/>
        <v>-20077.2</v>
      </c>
      <c r="N31" s="28">
        <f t="shared" si="7"/>
        <v>-19225.690000000002</v>
      </c>
      <c r="O31" s="28">
        <f t="shared" si="7"/>
        <v>-520293.12999999995</v>
      </c>
    </row>
    <row r="32" spans="1:15" ht="18.75" customHeight="1">
      <c r="A32" s="26" t="s">
        <v>38</v>
      </c>
      <c r="B32" s="29">
        <f>+B33</f>
        <v>-46371.6</v>
      </c>
      <c r="C32" s="29">
        <f>+C33</f>
        <v>-48655.2</v>
      </c>
      <c r="D32" s="29">
        <f aca="true" t="shared" si="8" ref="D32:O32">+D33</f>
        <v>-28432.8</v>
      </c>
      <c r="E32" s="29">
        <f t="shared" si="8"/>
        <v>-7405.2</v>
      </c>
      <c r="F32" s="29">
        <f t="shared" si="8"/>
        <v>-25898.4</v>
      </c>
      <c r="G32" s="29">
        <f t="shared" si="8"/>
        <v>-45821.6</v>
      </c>
      <c r="H32" s="29">
        <f t="shared" si="8"/>
        <v>-7396.4</v>
      </c>
      <c r="I32" s="29">
        <f t="shared" si="8"/>
        <v>-60275.6</v>
      </c>
      <c r="J32" s="29">
        <f t="shared" si="8"/>
        <v>-36867.6</v>
      </c>
      <c r="K32" s="29">
        <f t="shared" si="8"/>
        <v>-17358</v>
      </c>
      <c r="L32" s="29">
        <f t="shared" si="8"/>
        <v>-18519.6</v>
      </c>
      <c r="M32" s="29">
        <f t="shared" si="8"/>
        <v>-20077.2</v>
      </c>
      <c r="N32" s="29">
        <f t="shared" si="8"/>
        <v>-16768.4</v>
      </c>
      <c r="O32" s="29">
        <f t="shared" si="8"/>
        <v>-379847.6</v>
      </c>
    </row>
    <row r="33" spans="1:26" ht="18.75" customHeight="1">
      <c r="A33" s="27" t="s">
        <v>39</v>
      </c>
      <c r="B33" s="16">
        <f>ROUND((-B9)*$G$3,2)</f>
        <v>-46371.6</v>
      </c>
      <c r="C33" s="16">
        <f aca="true" t="shared" si="9" ref="C33:N33">ROUND((-C9)*$G$3,2)</f>
        <v>-48655.2</v>
      </c>
      <c r="D33" s="16">
        <f t="shared" si="9"/>
        <v>-28432.8</v>
      </c>
      <c r="E33" s="16">
        <f t="shared" si="9"/>
        <v>-7405.2</v>
      </c>
      <c r="F33" s="16">
        <f t="shared" si="9"/>
        <v>-25898.4</v>
      </c>
      <c r="G33" s="16">
        <f t="shared" si="9"/>
        <v>-45821.6</v>
      </c>
      <c r="H33" s="16">
        <f t="shared" si="9"/>
        <v>-7396.4</v>
      </c>
      <c r="I33" s="16">
        <f t="shared" si="9"/>
        <v>-60275.6</v>
      </c>
      <c r="J33" s="16">
        <f t="shared" si="9"/>
        <v>-36867.6</v>
      </c>
      <c r="K33" s="16">
        <f t="shared" si="9"/>
        <v>-17358</v>
      </c>
      <c r="L33" s="16">
        <f t="shared" si="9"/>
        <v>-18519.6</v>
      </c>
      <c r="M33" s="16">
        <f t="shared" si="9"/>
        <v>-20077.2</v>
      </c>
      <c r="N33" s="16">
        <f t="shared" si="9"/>
        <v>-16768.4</v>
      </c>
      <c r="O33" s="30">
        <f aca="true" t="shared" si="10" ref="O33:O55">SUM(B33:N33)</f>
        <v>-379847.6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-125601.81</v>
      </c>
      <c r="D34" s="29">
        <f t="shared" si="11"/>
        <v>0</v>
      </c>
      <c r="E34" s="29">
        <f t="shared" si="11"/>
        <v>0</v>
      </c>
      <c r="F34" s="29">
        <f t="shared" si="11"/>
        <v>-11792.43</v>
      </c>
      <c r="G34" s="29">
        <f t="shared" si="11"/>
        <v>-594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-2457.29</v>
      </c>
      <c r="O34" s="29">
        <f t="shared" si="11"/>
        <v>-140445.52999999997</v>
      </c>
    </row>
    <row r="35" spans="1:26" ht="18.75" customHeight="1">
      <c r="A35" s="27" t="s">
        <v>41</v>
      </c>
      <c r="B35" s="31">
        <v>0</v>
      </c>
      <c r="C35" s="31">
        <v>-396</v>
      </c>
      <c r="D35" s="31">
        <v>0</v>
      </c>
      <c r="E35" s="31">
        <v>0</v>
      </c>
      <c r="F35" s="31">
        <v>-11792.43</v>
      </c>
      <c r="G35" s="31">
        <v>-594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-2457.29</v>
      </c>
      <c r="O35" s="31">
        <f t="shared" si="10"/>
        <v>-15239.720000000001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-125205.81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-125205.81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1436550.5299999998</v>
      </c>
      <c r="C53" s="34">
        <f aca="true" t="shared" si="13" ref="C53:N53">+C20+C31</f>
        <v>919279.7800000003</v>
      </c>
      <c r="D53" s="34">
        <f t="shared" si="13"/>
        <v>945296.24</v>
      </c>
      <c r="E53" s="34">
        <f t="shared" si="13"/>
        <v>285640.5</v>
      </c>
      <c r="F53" s="34">
        <f t="shared" si="13"/>
        <v>1003142.0500000002</v>
      </c>
      <c r="G53" s="34">
        <f t="shared" si="13"/>
        <v>1414304.42</v>
      </c>
      <c r="H53" s="34">
        <f t="shared" si="13"/>
        <v>249567.37000000002</v>
      </c>
      <c r="I53" s="34">
        <f t="shared" si="13"/>
        <v>1075132.8699999999</v>
      </c>
      <c r="J53" s="34">
        <f t="shared" si="13"/>
        <v>923036.1599999999</v>
      </c>
      <c r="K53" s="34">
        <f t="shared" si="13"/>
        <v>1249131.5500000003</v>
      </c>
      <c r="L53" s="34">
        <f t="shared" si="13"/>
        <v>1160207.3899999997</v>
      </c>
      <c r="M53" s="34">
        <f t="shared" si="13"/>
        <v>646385.2799999999</v>
      </c>
      <c r="N53" s="34">
        <f t="shared" si="13"/>
        <v>320537.77</v>
      </c>
      <c r="O53" s="34">
        <f>SUM(B53:N53)</f>
        <v>11628211.909999998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1436550.54</v>
      </c>
      <c r="C59" s="42">
        <f t="shared" si="14"/>
        <v>919279.78</v>
      </c>
      <c r="D59" s="42">
        <f t="shared" si="14"/>
        <v>945296.24</v>
      </c>
      <c r="E59" s="42">
        <f t="shared" si="14"/>
        <v>285640.5</v>
      </c>
      <c r="F59" s="42">
        <f t="shared" si="14"/>
        <v>1003142.04</v>
      </c>
      <c r="G59" s="42">
        <f t="shared" si="14"/>
        <v>1414304.42</v>
      </c>
      <c r="H59" s="42">
        <f t="shared" si="14"/>
        <v>249567.38</v>
      </c>
      <c r="I59" s="42">
        <f t="shared" si="14"/>
        <v>1075132.86</v>
      </c>
      <c r="J59" s="42">
        <f t="shared" si="14"/>
        <v>923036.15</v>
      </c>
      <c r="K59" s="42">
        <f t="shared" si="14"/>
        <v>1249131.54</v>
      </c>
      <c r="L59" s="42">
        <f t="shared" si="14"/>
        <v>1160207.39</v>
      </c>
      <c r="M59" s="42">
        <f t="shared" si="14"/>
        <v>646385.28</v>
      </c>
      <c r="N59" s="42">
        <f t="shared" si="14"/>
        <v>320537.77</v>
      </c>
      <c r="O59" s="34">
        <f t="shared" si="14"/>
        <v>11628211.889999999</v>
      </c>
      <c r="Q59"/>
    </row>
    <row r="60" spans="1:18" ht="18.75" customHeight="1">
      <c r="A60" s="26" t="s">
        <v>54</v>
      </c>
      <c r="B60" s="42">
        <v>1167963.19</v>
      </c>
      <c r="C60" s="42">
        <v>653261.73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1821224.92</v>
      </c>
      <c r="P60"/>
      <c r="Q60"/>
      <c r="R60" s="41"/>
    </row>
    <row r="61" spans="1:16" ht="18.75" customHeight="1">
      <c r="A61" s="26" t="s">
        <v>55</v>
      </c>
      <c r="B61" s="42">
        <v>268587.35</v>
      </c>
      <c r="C61" s="42">
        <v>266018.05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534605.3999999999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945296.24</v>
      </c>
      <c r="E62" s="43">
        <v>0</v>
      </c>
      <c r="F62" s="43">
        <v>0</v>
      </c>
      <c r="G62" s="43">
        <v>0</v>
      </c>
      <c r="H62" s="42">
        <v>249567.38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1194863.62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285640.5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285640.5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1003142.04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1003142.04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1414304.42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1414304.42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1075132.86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1075132.86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923036.15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923036.15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1249131.54</v>
      </c>
      <c r="L68" s="29">
        <v>1160207.39</v>
      </c>
      <c r="M68" s="43">
        <v>0</v>
      </c>
      <c r="N68" s="43">
        <v>0</v>
      </c>
      <c r="O68" s="34">
        <f t="shared" si="15"/>
        <v>2409338.9299999997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646385.28</v>
      </c>
      <c r="N69" s="43">
        <v>0</v>
      </c>
      <c r="O69" s="34">
        <f t="shared" si="15"/>
        <v>646385.28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320537.77</v>
      </c>
      <c r="O70" s="46">
        <f t="shared" si="15"/>
        <v>320537.77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2023-06-22T16:18:00Z</dcterms:modified>
  <cp:category/>
  <cp:version/>
  <cp:contentType/>
  <cp:contentStatus/>
</cp:coreProperties>
</file>