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<sst xmlns="http://schemas.openxmlformats.org/spreadsheetml/2006/main" count="88" uniqueCount="85">
  <si>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</si>
  <si>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</si>
  <si>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</si>
  <si>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</si>
  <si>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</si>
  <si>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</si>
  <si>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</si>
  <si>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</si>
  <si>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</si>
  <si>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</si>
  <si>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</si>
  <si>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</si>
  <si>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</si>
  <si>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</si>
  <si>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</si>
  <si>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</si>
  <si>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</si>
  <si>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</si>
  <si>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</si>
  <si>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</si>
  <si>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</si>
  <si>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</si>
  <si>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</si>
  <si>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</si>
  <si>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</si>
  <si>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</si>
  <si>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</si>
  <si>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</si>
  <si>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</si>
  <si>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</si>
  <si>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</si>
  <si>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</si>
  <si>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</si>
  <si>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</si>
  <si>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</si>
  <si>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</si>
  <si>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</si>
  <si>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</si>
  <si>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</si>
  <si>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</si>
  <si>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</si>
  <si>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</si>
  <si>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</si>
  <si>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</si>
  <si>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</si>
  <si>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</si>
  <si>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</si>
  <si>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</si>
  <si>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</si>
  <si>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</si>
  <si>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</si>
  <si>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</si>
  <si>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</si>
  <si>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</si>
  <si>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</si>
  <si>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</si>
  <si>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</si>
  <si>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</si>
  <si>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</si>
  <si>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</si>
  <si>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</si>
  <si>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</si>
  <si>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</si>
  <si>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</si>
  <si>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</si>
  <si>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</si>
  <si>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</si>
  <si>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</si>
  <si>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</si>
  <si>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</si>
  <si>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</si>
  <si>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</si>
  <si>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</si>
  <si>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</si>
  <si>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</si>
  <si>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</si>
  <si>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</si>
  <si>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</si>
  <si>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</si>
  <si>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</si>
  <si>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</si>
  <si>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</si>
  <si>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</si>
  <si>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</si>
  <si>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10/06/23 - VENCIMENTO 16/06/23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</si>
</sst>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263219</v>
      </c>
      <c r="C7" s="9">
        <f t="shared" si="0"/>
        <v>173246</v>
      </c>
      <c r="D7" s="9">
        <f t="shared" si="0"/>
        <v>180874</v>
      </c>
      <c r="E7" s="9">
        <f t="shared" si="0"/>
        <v>46385</v>
      </c>
      <c r="F7" s="9">
        <f t="shared" si="0"/>
        <v>148647</v>
      </c>
      <c r="G7" s="9">
        <f t="shared" si="0"/>
        <v>226129</v>
      </c>
      <c r="H7" s="9">
        <f t="shared" si="0"/>
        <v>27147</v>
      </c>
      <c r="I7" s="9">
        <f t="shared" si="0"/>
        <v>151886</v>
      </c>
      <c r="J7" s="9">
        <f t="shared" si="0"/>
        <v>145350</v>
      </c>
      <c r="K7" s="9">
        <f t="shared" si="0"/>
        <v>222625</v>
      </c>
      <c r="L7" s="9">
        <f t="shared" si="0"/>
        <v>173610</v>
      </c>
      <c r="M7" s="9">
        <f t="shared" si="0"/>
        <v>77073</v>
      </c>
      <c r="N7" s="9">
        <f t="shared" si="0"/>
        <v>48161</v>
      </c>
      <c r="O7" s="9">
        <f t="shared" si="0"/>
        <v>1884352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10087</v>
      </c>
      <c r="C8" s="11">
        <f t="shared" si="1"/>
        <v>10183</v>
      </c>
      <c r="D8" s="11">
        <f t="shared" si="1"/>
        <v>6653</v>
      </c>
      <c r="E8" s="11">
        <f t="shared" si="1"/>
        <v>1772</v>
      </c>
      <c r="F8" s="11">
        <f t="shared" si="1"/>
        <v>5471</v>
      </c>
      <c r="G8" s="11">
        <f t="shared" si="1"/>
        <v>8860</v>
      </c>
      <c r="H8" s="11">
        <f t="shared" si="1"/>
        <v>1413</v>
      </c>
      <c r="I8" s="11">
        <f t="shared" si="1"/>
        <v>9732</v>
      </c>
      <c r="J8" s="11">
        <f t="shared" si="1"/>
        <v>7383</v>
      </c>
      <c r="K8" s="11">
        <f t="shared" si="1"/>
        <v>4908</v>
      </c>
      <c r="L8" s="11">
        <f t="shared" si="1"/>
        <v>3999</v>
      </c>
      <c r="M8" s="11">
        <f t="shared" si="1"/>
        <v>3218</v>
      </c>
      <c r="N8" s="11">
        <f t="shared" si="1"/>
        <v>2737</v>
      </c>
      <c r="O8" s="11">
        <f t="shared" si="1"/>
        <v>76416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10087</v>
      </c>
      <c r="C9" s="11">
        <v>10183</v>
      </c>
      <c r="D9" s="11">
        <v>6653</v>
      </c>
      <c r="E9" s="11">
        <v>1772</v>
      </c>
      <c r="F9" s="11">
        <v>5471</v>
      </c>
      <c r="G9" s="11">
        <v>8860</v>
      </c>
      <c r="H9" s="11">
        <v>1413</v>
      </c>
      <c r="I9" s="11">
        <v>9732</v>
      </c>
      <c r="J9" s="11">
        <v>7383</v>
      </c>
      <c r="K9" s="11">
        <v>4908</v>
      </c>
      <c r="L9" s="11">
        <v>3999</v>
      </c>
      <c r="M9" s="11">
        <v>3218</v>
      </c>
      <c r="N9" s="11">
        <v>2725</v>
      </c>
      <c r="O9" s="11">
        <f>SUM(B9:N9)</f>
        <v>76404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12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253132</v>
      </c>
      <c r="C11" s="13">
        <v>163063</v>
      </c>
      <c r="D11" s="13">
        <v>174221</v>
      </c>
      <c r="E11" s="13">
        <v>44613</v>
      </c>
      <c r="F11" s="13">
        <v>143176</v>
      </c>
      <c r="G11" s="13">
        <v>217269</v>
      </c>
      <c r="H11" s="13">
        <v>25734</v>
      </c>
      <c r="I11" s="13">
        <v>142154</v>
      </c>
      <c r="J11" s="13">
        <v>137967</v>
      </c>
      <c r="K11" s="13">
        <v>217717</v>
      </c>
      <c r="L11" s="13">
        <v>169611</v>
      </c>
      <c r="M11" s="13">
        <v>73855</v>
      </c>
      <c r="N11" s="13">
        <v>45424</v>
      </c>
      <c r="O11" s="11">
        <f>SUM(B11:N11)</f>
        <v>1807936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20437</v>
      </c>
      <c r="C12" s="13">
        <v>17019</v>
      </c>
      <c r="D12" s="13">
        <v>14897</v>
      </c>
      <c r="E12" s="13">
        <v>5353</v>
      </c>
      <c r="F12" s="13">
        <v>14652</v>
      </c>
      <c r="G12" s="13">
        <v>24188</v>
      </c>
      <c r="H12" s="13">
        <v>3136</v>
      </c>
      <c r="I12" s="13">
        <v>15615</v>
      </c>
      <c r="J12" s="13">
        <v>13382</v>
      </c>
      <c r="K12" s="13">
        <v>16460</v>
      </c>
      <c r="L12" s="13">
        <v>12381</v>
      </c>
      <c r="M12" s="13">
        <v>4448</v>
      </c>
      <c r="N12" s="13">
        <v>2201</v>
      </c>
      <c r="O12" s="11">
        <f>SUM(B12:N12)</f>
        <v>164169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232695</v>
      </c>
      <c r="C13" s="15">
        <f t="shared" si="2"/>
        <v>146044</v>
      </c>
      <c r="D13" s="15">
        <f t="shared" si="2"/>
        <v>159324</v>
      </c>
      <c r="E13" s="15">
        <f t="shared" si="2"/>
        <v>39260</v>
      </c>
      <c r="F13" s="15">
        <f t="shared" si="2"/>
        <v>128524</v>
      </c>
      <c r="G13" s="15">
        <f t="shared" si="2"/>
        <v>193081</v>
      </c>
      <c r="H13" s="15">
        <f t="shared" si="2"/>
        <v>22598</v>
      </c>
      <c r="I13" s="15">
        <f t="shared" si="2"/>
        <v>126539</v>
      </c>
      <c r="J13" s="15">
        <f t="shared" si="2"/>
        <v>124585</v>
      </c>
      <c r="K13" s="15">
        <f t="shared" si="2"/>
        <v>201257</v>
      </c>
      <c r="L13" s="15">
        <f t="shared" si="2"/>
        <v>157230</v>
      </c>
      <c r="M13" s="15">
        <f t="shared" si="2"/>
        <v>69407</v>
      </c>
      <c r="N13" s="15">
        <f t="shared" si="2"/>
        <v>43223</v>
      </c>
      <c r="O13" s="11">
        <f>SUM(B13:N13)</f>
        <v>1643767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1.360109511251117</v>
      </c>
      <c r="C18" s="19">
        <v>1.464614597724948</v>
      </c>
      <c r="D18" s="19">
        <v>1.587384560824331</v>
      </c>
      <c r="E18" s="19">
        <v>1.020587280530823</v>
      </c>
      <c r="F18" s="19">
        <v>1.560440121468203</v>
      </c>
      <c r="G18" s="19">
        <v>1.69866863015161</v>
      </c>
      <c r="H18" s="19">
        <v>1.953354084226819</v>
      </c>
      <c r="I18" s="19">
        <v>1.549910150401987</v>
      </c>
      <c r="J18" s="19">
        <v>1.592469512855502</v>
      </c>
      <c r="K18" s="19">
        <v>1.408700184605031</v>
      </c>
      <c r="L18" s="19">
        <v>1.443646472895161</v>
      </c>
      <c r="M18" s="19">
        <v>1.524558773353368</v>
      </c>
      <c r="N18" s="19">
        <v>1.306430087181469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1148632.88</v>
      </c>
      <c r="C20" s="24">
        <f t="shared" si="3"/>
        <v>822252.95</v>
      </c>
      <c r="D20" s="24">
        <f t="shared" si="3"/>
        <v>811799.4999999999</v>
      </c>
      <c r="E20" s="24">
        <f t="shared" si="3"/>
        <v>232358.12999999998</v>
      </c>
      <c r="F20" s="24">
        <f t="shared" si="3"/>
        <v>760976.74</v>
      </c>
      <c r="G20" s="24">
        <f t="shared" si="3"/>
        <v>1047093.6000000001</v>
      </c>
      <c r="H20" s="24">
        <f t="shared" si="3"/>
        <v>191755.97000000003</v>
      </c>
      <c r="I20" s="24">
        <f t="shared" si="3"/>
        <v>778574.2300000001</v>
      </c>
      <c r="J20" s="24">
        <f t="shared" si="3"/>
        <v>745051.2699999999</v>
      </c>
      <c r="K20" s="24">
        <f t="shared" si="3"/>
        <v>969972.58</v>
      </c>
      <c r="L20" s="24">
        <f t="shared" si="3"/>
        <v>889846.3199999998</v>
      </c>
      <c r="M20" s="24">
        <f t="shared" si="3"/>
        <v>486053.35</v>
      </c>
      <c r="N20" s="24">
        <f t="shared" si="3"/>
        <v>232401.83</v>
      </c>
      <c r="O20" s="24">
        <f>O21+O22+O23+O24+O25+O26+O27+O28+O29</f>
        <v>9116769.35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762545.44</v>
      </c>
      <c r="C21" s="28">
        <f aca="true" t="shared" si="4" ref="C21:N21">ROUND((C15+C16)*C7,2)</f>
        <v>518490.63</v>
      </c>
      <c r="D21" s="28">
        <f t="shared" si="4"/>
        <v>474739.99</v>
      </c>
      <c r="E21" s="28">
        <f t="shared" si="4"/>
        <v>207990.34</v>
      </c>
      <c r="F21" s="28">
        <f t="shared" si="4"/>
        <v>452228.77</v>
      </c>
      <c r="G21" s="28">
        <f t="shared" si="4"/>
        <v>566046.11</v>
      </c>
      <c r="H21" s="28">
        <f t="shared" si="4"/>
        <v>91235.64</v>
      </c>
      <c r="I21" s="28">
        <f t="shared" si="4"/>
        <v>451359.63</v>
      </c>
      <c r="J21" s="28">
        <f t="shared" si="4"/>
        <v>434451.15</v>
      </c>
      <c r="K21" s="28">
        <f t="shared" si="4"/>
        <v>628982.41</v>
      </c>
      <c r="L21" s="28">
        <f t="shared" si="4"/>
        <v>558503.37</v>
      </c>
      <c r="M21" s="28">
        <f t="shared" si="4"/>
        <v>286110.39</v>
      </c>
      <c r="N21" s="28">
        <f t="shared" si="4"/>
        <v>161488.65</v>
      </c>
      <c r="O21" s="28">
        <f aca="true" t="shared" si="5" ref="O21:O29">SUM(B21:N21)</f>
        <v>5594172.52</v>
      </c>
    </row>
    <row r="22" spans="1:23" ht="18.75" customHeight="1">
      <c r="A22" s="26" t="s">
        <v>33</v>
      </c>
      <c r="B22" s="28">
        <f>IF(B18&lt;&gt;0,ROUND((B18-1)*B21,2),0)</f>
        <v>274599.87</v>
      </c>
      <c r="C22" s="28">
        <f aca="true" t="shared" si="6" ref="C22:N22">IF(C18&lt;&gt;0,ROUND((C18-1)*C21,2),0)</f>
        <v>240898.32</v>
      </c>
      <c r="D22" s="28">
        <f t="shared" si="6"/>
        <v>278854.94</v>
      </c>
      <c r="E22" s="28">
        <f t="shared" si="6"/>
        <v>4281.96</v>
      </c>
      <c r="F22" s="28">
        <f t="shared" si="6"/>
        <v>253447.15</v>
      </c>
      <c r="G22" s="28">
        <f t="shared" si="6"/>
        <v>395478.66</v>
      </c>
      <c r="H22" s="28">
        <f t="shared" si="6"/>
        <v>86979.87</v>
      </c>
      <c r="I22" s="28">
        <f t="shared" si="6"/>
        <v>248207.24</v>
      </c>
      <c r="J22" s="28">
        <f t="shared" si="6"/>
        <v>257399.06</v>
      </c>
      <c r="K22" s="28">
        <f t="shared" si="6"/>
        <v>257065.23</v>
      </c>
      <c r="L22" s="28">
        <f t="shared" si="6"/>
        <v>247778.05</v>
      </c>
      <c r="M22" s="28">
        <f t="shared" si="6"/>
        <v>150081.72</v>
      </c>
      <c r="N22" s="28">
        <f t="shared" si="6"/>
        <v>49484.98</v>
      </c>
      <c r="O22" s="28">
        <f t="shared" si="5"/>
        <v>2744557.0500000003</v>
      </c>
      <c r="W22" s="51"/>
    </row>
    <row r="23" spans="1:15" ht="18.75" customHeight="1">
      <c r="A23" s="26" t="s">
        <v>34</v>
      </c>
      <c r="B23" s="28">
        <v>46070.37</v>
      </c>
      <c r="C23" s="28">
        <v>33722.87</v>
      </c>
      <c r="D23" s="28">
        <v>24975.12</v>
      </c>
      <c r="E23" s="28">
        <v>9095.12</v>
      </c>
      <c r="F23" s="28">
        <v>26466.46</v>
      </c>
      <c r="G23" s="28">
        <v>40364.74</v>
      </c>
      <c r="H23" s="28">
        <v>5151.18</v>
      </c>
      <c r="I23" s="28">
        <v>32835.78</v>
      </c>
      <c r="J23" s="28">
        <v>29189.17</v>
      </c>
      <c r="K23" s="28">
        <v>39678.08</v>
      </c>
      <c r="L23" s="28">
        <v>39626.44</v>
      </c>
      <c r="M23" s="28">
        <v>18448.11</v>
      </c>
      <c r="N23" s="28">
        <v>10699.3</v>
      </c>
      <c r="O23" s="28">
        <f t="shared" si="5"/>
        <v>356322.74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1216.81</v>
      </c>
      <c r="C26" s="28">
        <v>893.76</v>
      </c>
      <c r="D26" s="28">
        <v>872.22</v>
      </c>
      <c r="E26" s="28">
        <v>250.36</v>
      </c>
      <c r="F26" s="28">
        <v>821.08</v>
      </c>
      <c r="G26" s="28">
        <v>1125.28</v>
      </c>
      <c r="H26" s="28">
        <v>204.6</v>
      </c>
      <c r="I26" s="28">
        <v>823.77</v>
      </c>
      <c r="J26" s="28">
        <v>802.23</v>
      </c>
      <c r="K26" s="28">
        <v>1039.13</v>
      </c>
      <c r="L26" s="28">
        <v>950.29</v>
      </c>
      <c r="M26" s="28">
        <v>511.49</v>
      </c>
      <c r="N26" s="28">
        <v>253.06</v>
      </c>
      <c r="O26" s="28">
        <f t="shared" si="5"/>
        <v>9764.08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873.3</v>
      </c>
      <c r="H27" s="28">
        <v>161.72</v>
      </c>
      <c r="I27" s="28">
        <v>683.29</v>
      </c>
      <c r="J27" s="28">
        <v>653.62</v>
      </c>
      <c r="K27" s="28">
        <v>839.64</v>
      </c>
      <c r="L27" s="28">
        <v>745.25</v>
      </c>
      <c r="M27" s="28">
        <v>421.82</v>
      </c>
      <c r="N27" s="28">
        <v>221.02</v>
      </c>
      <c r="O27" s="28">
        <f t="shared" si="5"/>
        <v>7809.860000000001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31325.78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383091.85000000003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-44382.8</v>
      </c>
      <c r="C31" s="28">
        <f aca="true" t="shared" si="7" ref="C31:O31">+C32+C34+C47+C48+C49+C54-C55</f>
        <v>-44805.2</v>
      </c>
      <c r="D31" s="28">
        <f t="shared" si="7"/>
        <v>-29273.2</v>
      </c>
      <c r="E31" s="28">
        <f t="shared" si="7"/>
        <v>-7796.8</v>
      </c>
      <c r="F31" s="28">
        <f t="shared" si="7"/>
        <v>-24072.4</v>
      </c>
      <c r="G31" s="28">
        <f t="shared" si="7"/>
        <v>-38984</v>
      </c>
      <c r="H31" s="28">
        <f t="shared" si="7"/>
        <v>-6217.2</v>
      </c>
      <c r="I31" s="28">
        <f t="shared" si="7"/>
        <v>-42820.8</v>
      </c>
      <c r="J31" s="28">
        <f t="shared" si="7"/>
        <v>-32485.2</v>
      </c>
      <c r="K31" s="28">
        <f t="shared" si="7"/>
        <v>-741595.2</v>
      </c>
      <c r="L31" s="28">
        <f t="shared" si="7"/>
        <v>-683595.6</v>
      </c>
      <c r="M31" s="28">
        <f t="shared" si="7"/>
        <v>-14159.2</v>
      </c>
      <c r="N31" s="28">
        <f t="shared" si="7"/>
        <v>-11990</v>
      </c>
      <c r="O31" s="28">
        <f t="shared" si="7"/>
        <v>-1722177.6</v>
      </c>
    </row>
    <row r="32" spans="1:15" ht="18.75" customHeight="1">
      <c r="A32" s="26" t="s">
        <v>38</v>
      </c>
      <c r="B32" s="29">
        <f>+B33</f>
        <v>-44382.8</v>
      </c>
      <c r="C32" s="29">
        <f>+C33</f>
        <v>-44805.2</v>
      </c>
      <c r="D32" s="29">
        <f aca="true" t="shared" si="8" ref="D32:O32">+D33</f>
        <v>-29273.2</v>
      </c>
      <c r="E32" s="29">
        <f t="shared" si="8"/>
        <v>-7796.8</v>
      </c>
      <c r="F32" s="29">
        <f t="shared" si="8"/>
        <v>-24072.4</v>
      </c>
      <c r="G32" s="29">
        <f t="shared" si="8"/>
        <v>-38984</v>
      </c>
      <c r="H32" s="29">
        <f t="shared" si="8"/>
        <v>-6217.2</v>
      </c>
      <c r="I32" s="29">
        <f t="shared" si="8"/>
        <v>-42820.8</v>
      </c>
      <c r="J32" s="29">
        <f t="shared" si="8"/>
        <v>-32485.2</v>
      </c>
      <c r="K32" s="29">
        <f t="shared" si="8"/>
        <v>-21595.2</v>
      </c>
      <c r="L32" s="29">
        <f t="shared" si="8"/>
        <v>-17595.6</v>
      </c>
      <c r="M32" s="29">
        <f t="shared" si="8"/>
        <v>-14159.2</v>
      </c>
      <c r="N32" s="29">
        <f t="shared" si="8"/>
        <v>-11990</v>
      </c>
      <c r="O32" s="29">
        <f t="shared" si="8"/>
        <v>-336177.60000000003</v>
      </c>
    </row>
    <row r="33" spans="1:26" ht="18.75" customHeight="1">
      <c r="A33" s="27" t="s">
        <v>39</v>
      </c>
      <c r="B33" s="16">
        <f>ROUND((-B9)*$G$3,2)</f>
        <v>-44382.8</v>
      </c>
      <c r="C33" s="16">
        <f aca="true" t="shared" si="9" ref="C33:N33">ROUND((-C9)*$G$3,2)</f>
        <v>-44805.2</v>
      </c>
      <c r="D33" s="16">
        <f t="shared" si="9"/>
        <v>-29273.2</v>
      </c>
      <c r="E33" s="16">
        <f t="shared" si="9"/>
        <v>-7796.8</v>
      </c>
      <c r="F33" s="16">
        <f t="shared" si="9"/>
        <v>-24072.4</v>
      </c>
      <c r="G33" s="16">
        <f t="shared" si="9"/>
        <v>-38984</v>
      </c>
      <c r="H33" s="16">
        <f t="shared" si="9"/>
        <v>-6217.2</v>
      </c>
      <c r="I33" s="16">
        <f t="shared" si="9"/>
        <v>-42820.8</v>
      </c>
      <c r="J33" s="16">
        <f t="shared" si="9"/>
        <v>-32485.2</v>
      </c>
      <c r="K33" s="16">
        <f t="shared" si="9"/>
        <v>-21595.2</v>
      </c>
      <c r="L33" s="16">
        <f t="shared" si="9"/>
        <v>-17595.6</v>
      </c>
      <c r="M33" s="16">
        <f t="shared" si="9"/>
        <v>-14159.2</v>
      </c>
      <c r="N33" s="16">
        <f t="shared" si="9"/>
        <v>-11990</v>
      </c>
      <c r="O33" s="30">
        <f aca="true" t="shared" si="10" ref="O33:O55">SUM(B33:N33)</f>
        <v>-336177.60000000003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-720000</v>
      </c>
      <c r="L34" s="29">
        <f t="shared" si="11"/>
        <v>-666000</v>
      </c>
      <c r="M34" s="29">
        <f t="shared" si="11"/>
        <v>0</v>
      </c>
      <c r="N34" s="29">
        <f t="shared" si="11"/>
        <v>0</v>
      </c>
      <c r="O34" s="29">
        <f t="shared" si="11"/>
        <v>-1386000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1104250.0799999998</v>
      </c>
      <c r="C53" s="34">
        <f aca="true" t="shared" si="13" ref="C53:N53">+C20+C31</f>
        <v>777447.75</v>
      </c>
      <c r="D53" s="34">
        <f t="shared" si="13"/>
        <v>782526.2999999999</v>
      </c>
      <c r="E53" s="34">
        <f t="shared" si="13"/>
        <v>224561.33</v>
      </c>
      <c r="F53" s="34">
        <f t="shared" si="13"/>
        <v>736904.34</v>
      </c>
      <c r="G53" s="34">
        <f t="shared" si="13"/>
        <v>1008109.6000000001</v>
      </c>
      <c r="H53" s="34">
        <f t="shared" si="13"/>
        <v>185538.77000000002</v>
      </c>
      <c r="I53" s="34">
        <f t="shared" si="13"/>
        <v>735753.43</v>
      </c>
      <c r="J53" s="34">
        <f t="shared" si="13"/>
        <v>712566.07</v>
      </c>
      <c r="K53" s="34">
        <f t="shared" si="13"/>
        <v>228377.38</v>
      </c>
      <c r="L53" s="34">
        <f t="shared" si="13"/>
        <v>206250.71999999986</v>
      </c>
      <c r="M53" s="34">
        <f t="shared" si="13"/>
        <v>471894.14999999997</v>
      </c>
      <c r="N53" s="34">
        <f t="shared" si="13"/>
        <v>220411.83</v>
      </c>
      <c r="O53" s="34">
        <f>SUM(B53:N53)</f>
        <v>7394591.75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1104250.08</v>
      </c>
      <c r="C59" s="42">
        <f t="shared" si="14"/>
        <v>777447.75</v>
      </c>
      <c r="D59" s="42">
        <f t="shared" si="14"/>
        <v>782526.3</v>
      </c>
      <c r="E59" s="42">
        <f t="shared" si="14"/>
        <v>224561.33</v>
      </c>
      <c r="F59" s="42">
        <f t="shared" si="14"/>
        <v>736904.33</v>
      </c>
      <c r="G59" s="42">
        <f t="shared" si="14"/>
        <v>1008109.61</v>
      </c>
      <c r="H59" s="42">
        <f t="shared" si="14"/>
        <v>185538.76</v>
      </c>
      <c r="I59" s="42">
        <f t="shared" si="14"/>
        <v>735753.43</v>
      </c>
      <c r="J59" s="42">
        <f t="shared" si="14"/>
        <v>712566.07</v>
      </c>
      <c r="K59" s="42">
        <f t="shared" si="14"/>
        <v>228377.38</v>
      </c>
      <c r="L59" s="42">
        <f t="shared" si="14"/>
        <v>206250.73</v>
      </c>
      <c r="M59" s="42">
        <f t="shared" si="14"/>
        <v>471894.14</v>
      </c>
      <c r="N59" s="42">
        <f t="shared" si="14"/>
        <v>220411.83</v>
      </c>
      <c r="O59" s="34">
        <f t="shared" si="14"/>
        <v>7394591.74</v>
      </c>
      <c r="Q59"/>
    </row>
    <row r="60" spans="1:18" ht="18.75" customHeight="1">
      <c r="A60" s="26" t="s">
        <v>54</v>
      </c>
      <c r="B60" s="42">
        <v>900461.32</v>
      </c>
      <c r="C60" s="42">
        <v>553553.82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1454015.14</v>
      </c>
      <c r="P60"/>
      <c r="Q60"/>
      <c r="R60" s="41"/>
    </row>
    <row r="61" spans="1:16" ht="18.75" customHeight="1">
      <c r="A61" s="26" t="s">
        <v>55</v>
      </c>
      <c r="B61" s="42">
        <v>203788.76</v>
      </c>
      <c r="C61" s="42">
        <v>223893.93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427682.69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782526.3</v>
      </c>
      <c r="E62" s="43">
        <v>0</v>
      </c>
      <c r="F62" s="43">
        <v>0</v>
      </c>
      <c r="G62" s="43">
        <v>0</v>
      </c>
      <c r="H62" s="42">
        <v>185538.76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968065.06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224561.33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224561.33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736904.33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736904.33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1008109.61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1008109.61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735753.43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735753.43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712566.07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712566.07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228377.38</v>
      </c>
      <c r="L68" s="29">
        <v>206250.73</v>
      </c>
      <c r="M68" s="43">
        <v>0</v>
      </c>
      <c r="N68" s="43">
        <v>0</v>
      </c>
      <c r="O68" s="34">
        <f t="shared" si="15"/>
        <v>434628.11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471894.14</v>
      </c>
      <c r="N69" s="43">
        <v>0</v>
      </c>
      <c r="O69" s="34">
        <f t="shared" si="15"/>
        <v>471894.14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220411.83</v>
      </c>
      <c r="O70" s="46">
        <f t="shared" si="15"/>
        <v>220411.83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2023-06-15T20:21:55Z</dcterms:modified>
  <cp:category/>
  <cp:version/>
  <cp:contentType/>
  <cp:contentStatus/>
</cp:coreProperties>
</file>