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<sst xmlns="http://schemas.openxmlformats.org/spreadsheetml/2006/main" count="88" uniqueCount="85">
  <si>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</si>
  <si>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</si>
  <si>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</si>
  <si>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</si>
  <si>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</si>
  <si>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</si>
  <si>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</si>
  <si>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</si>
  <si>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</si>
  <si>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</si>
  <si>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</si>
  <si>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</si>
  <si>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</si>
  <si>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</si>
  <si>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</si>
  <si>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</si>
  <si>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</si>
  <si>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</si>
  <si>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</si>
  <si>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</si>
  <si>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</si>
  <si>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</si>
  <si>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</si>
  <si>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</si>
  <si>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</si>
  <si>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</si>
  <si>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</si>
  <si>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</si>
  <si>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</si>
  <si>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</si>
  <si>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</si>
  <si>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</si>
  <si>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</si>
  <si>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</si>
  <si>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</si>
  <si>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</si>
  <si>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</si>
  <si>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</si>
  <si>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</si>
  <si>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</si>
  <si>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</si>
  <si>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</si>
  <si>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</si>
  <si>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</si>
  <si>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</si>
  <si>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</si>
  <si>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</si>
  <si>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</si>
  <si>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</si>
  <si>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</si>
  <si>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</si>
  <si>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</si>
  <si>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</si>
  <si>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</si>
  <si>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</si>
  <si>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</si>
  <si>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</si>
  <si>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</si>
  <si>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</si>
  <si>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</si>
  <si>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</si>
  <si>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</si>
  <si>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</si>
  <si>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</si>
  <si>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</si>
  <si>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</si>
  <si>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</si>
  <si>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</si>
  <si>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</si>
  <si>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</si>
  <si>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</si>
  <si>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</si>
  <si>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</si>
  <si>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</si>
  <si>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</si>
  <si>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</si>
  <si>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</si>
  <si>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</si>
  <si>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</si>
  <si>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</si>
  <si>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</si>
  <si>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</si>
  <si>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</si>
  <si>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</si>
  <si>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08/06/23 - VENCIMENTO 15/06/23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</si>
</sst>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197629</v>
      </c>
      <c r="C7" s="9">
        <f t="shared" si="0"/>
        <v>130183</v>
      </c>
      <c r="D7" s="9">
        <f t="shared" si="0"/>
        <v>131673</v>
      </c>
      <c r="E7" s="9">
        <f t="shared" si="0"/>
        <v>34693</v>
      </c>
      <c r="F7" s="9">
        <f t="shared" si="0"/>
        <v>116753</v>
      </c>
      <c r="G7" s="9">
        <f t="shared" si="0"/>
        <v>170785</v>
      </c>
      <c r="H7" s="9">
        <f t="shared" si="0"/>
        <v>22082</v>
      </c>
      <c r="I7" s="9">
        <f t="shared" si="0"/>
        <v>124908</v>
      </c>
      <c r="J7" s="9">
        <f t="shared" si="0"/>
        <v>109932</v>
      </c>
      <c r="K7" s="9">
        <f t="shared" si="0"/>
        <v>176556</v>
      </c>
      <c r="L7" s="9">
        <f t="shared" si="0"/>
        <v>132947</v>
      </c>
      <c r="M7" s="9">
        <f t="shared" si="0"/>
        <v>59509</v>
      </c>
      <c r="N7" s="9">
        <f t="shared" si="0"/>
        <v>37042</v>
      </c>
      <c r="O7" s="9">
        <f t="shared" si="0"/>
        <v>1444692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8114</v>
      </c>
      <c r="C8" s="11">
        <f t="shared" si="1"/>
        <v>7067</v>
      </c>
      <c r="D8" s="11">
        <f t="shared" si="1"/>
        <v>4686</v>
      </c>
      <c r="E8" s="11">
        <f t="shared" si="1"/>
        <v>1209</v>
      </c>
      <c r="F8" s="11">
        <f t="shared" si="1"/>
        <v>4350</v>
      </c>
      <c r="G8" s="11">
        <f t="shared" si="1"/>
        <v>6752</v>
      </c>
      <c r="H8" s="11">
        <f t="shared" si="1"/>
        <v>1112</v>
      </c>
      <c r="I8" s="11">
        <f t="shared" si="1"/>
        <v>8101</v>
      </c>
      <c r="J8" s="11">
        <f t="shared" si="1"/>
        <v>5815</v>
      </c>
      <c r="K8" s="11">
        <f t="shared" si="1"/>
        <v>3588</v>
      </c>
      <c r="L8" s="11">
        <f t="shared" si="1"/>
        <v>3029</v>
      </c>
      <c r="M8" s="11">
        <f t="shared" si="1"/>
        <v>2526</v>
      </c>
      <c r="N8" s="11">
        <f t="shared" si="1"/>
        <v>2193</v>
      </c>
      <c r="O8" s="11">
        <f t="shared" si="1"/>
        <v>58542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8114</v>
      </c>
      <c r="C9" s="11">
        <v>7067</v>
      </c>
      <c r="D9" s="11">
        <v>4686</v>
      </c>
      <c r="E9" s="11">
        <v>1209</v>
      </c>
      <c r="F9" s="11">
        <v>4350</v>
      </c>
      <c r="G9" s="11">
        <v>6752</v>
      </c>
      <c r="H9" s="11">
        <v>1112</v>
      </c>
      <c r="I9" s="11">
        <v>8101</v>
      </c>
      <c r="J9" s="11">
        <v>5815</v>
      </c>
      <c r="K9" s="11">
        <v>3587</v>
      </c>
      <c r="L9" s="11">
        <v>3029</v>
      </c>
      <c r="M9" s="11">
        <v>2526</v>
      </c>
      <c r="N9" s="11">
        <v>2188</v>
      </c>
      <c r="O9" s="11">
        <f>SUM(B9:N9)</f>
        <v>58536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5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189515</v>
      </c>
      <c r="C11" s="13">
        <v>123116</v>
      </c>
      <c r="D11" s="13">
        <v>126987</v>
      </c>
      <c r="E11" s="13">
        <v>33484</v>
      </c>
      <c r="F11" s="13">
        <v>112403</v>
      </c>
      <c r="G11" s="13">
        <v>164033</v>
      </c>
      <c r="H11" s="13">
        <v>20970</v>
      </c>
      <c r="I11" s="13">
        <v>116807</v>
      </c>
      <c r="J11" s="13">
        <v>104117</v>
      </c>
      <c r="K11" s="13">
        <v>172968</v>
      </c>
      <c r="L11" s="13">
        <v>129918</v>
      </c>
      <c r="M11" s="13">
        <v>56983</v>
      </c>
      <c r="N11" s="13">
        <v>34849</v>
      </c>
      <c r="O11" s="11">
        <f>SUM(B11:N11)</f>
        <v>1386150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15541</v>
      </c>
      <c r="C12" s="13">
        <v>12926</v>
      </c>
      <c r="D12" s="13">
        <v>10445</v>
      </c>
      <c r="E12" s="13">
        <v>4013</v>
      </c>
      <c r="F12" s="13">
        <v>11380</v>
      </c>
      <c r="G12" s="13">
        <v>18079</v>
      </c>
      <c r="H12" s="13">
        <v>2496</v>
      </c>
      <c r="I12" s="13">
        <v>12669</v>
      </c>
      <c r="J12" s="13">
        <v>9830</v>
      </c>
      <c r="K12" s="13">
        <v>12773</v>
      </c>
      <c r="L12" s="13">
        <v>9233</v>
      </c>
      <c r="M12" s="13">
        <v>3306</v>
      </c>
      <c r="N12" s="13">
        <v>1594</v>
      </c>
      <c r="O12" s="11">
        <f>SUM(B12:N12)</f>
        <v>124285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173974</v>
      </c>
      <c r="C13" s="15">
        <f t="shared" si="2"/>
        <v>110190</v>
      </c>
      <c r="D13" s="15">
        <f t="shared" si="2"/>
        <v>116542</v>
      </c>
      <c r="E13" s="15">
        <f t="shared" si="2"/>
        <v>29471</v>
      </c>
      <c r="F13" s="15">
        <f t="shared" si="2"/>
        <v>101023</v>
      </c>
      <c r="G13" s="15">
        <f t="shared" si="2"/>
        <v>145954</v>
      </c>
      <c r="H13" s="15">
        <f t="shared" si="2"/>
        <v>18474</v>
      </c>
      <c r="I13" s="15">
        <f t="shared" si="2"/>
        <v>104138</v>
      </c>
      <c r="J13" s="15">
        <f t="shared" si="2"/>
        <v>94287</v>
      </c>
      <c r="K13" s="15">
        <f t="shared" si="2"/>
        <v>160195</v>
      </c>
      <c r="L13" s="15">
        <f t="shared" si="2"/>
        <v>120685</v>
      </c>
      <c r="M13" s="15">
        <f t="shared" si="2"/>
        <v>53677</v>
      </c>
      <c r="N13" s="15">
        <f t="shared" si="2"/>
        <v>33255</v>
      </c>
      <c r="O13" s="11">
        <f>SUM(B13:N13)</f>
        <v>1261865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1.165434059437216</v>
      </c>
      <c r="C18" s="19">
        <v>1.223308762966893</v>
      </c>
      <c r="D18" s="19">
        <v>1.339345613222599</v>
      </c>
      <c r="E18" s="19">
        <v>0.832317922006514</v>
      </c>
      <c r="F18" s="19">
        <v>1.249751309908615</v>
      </c>
      <c r="G18" s="19">
        <v>1.363611934893701</v>
      </c>
      <c r="H18" s="19">
        <v>1.639377148036853</v>
      </c>
      <c r="I18" s="19">
        <v>1.122408305643992</v>
      </c>
      <c r="J18" s="19">
        <v>1.354933152281285</v>
      </c>
      <c r="K18" s="19">
        <v>1.169717135403398</v>
      </c>
      <c r="L18" s="19">
        <v>1.256404857002397</v>
      </c>
      <c r="M18" s="19">
        <v>1.197601657017177</v>
      </c>
      <c r="N18" s="19">
        <v>1.061190066162651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779254.0400000002</v>
      </c>
      <c r="C20" s="24">
        <f t="shared" si="3"/>
        <v>539043.48</v>
      </c>
      <c r="D20" s="24">
        <f t="shared" si="3"/>
        <v>519483.3300000001</v>
      </c>
      <c r="E20" s="24">
        <f t="shared" si="3"/>
        <v>149635.52000000002</v>
      </c>
      <c r="F20" s="24">
        <f t="shared" si="3"/>
        <v>499754.61000000004</v>
      </c>
      <c r="G20" s="24">
        <f t="shared" si="3"/>
        <v>668880.3799999999</v>
      </c>
      <c r="H20" s="24">
        <f t="shared" si="3"/>
        <v>135689.07000000004</v>
      </c>
      <c r="I20" s="24">
        <f t="shared" si="3"/>
        <v>490234.7799999999</v>
      </c>
      <c r="J20" s="24">
        <f t="shared" si="3"/>
        <v>496270.26000000007</v>
      </c>
      <c r="K20" s="24">
        <f t="shared" si="3"/>
        <v>666321.52</v>
      </c>
      <c r="L20" s="24">
        <f t="shared" si="3"/>
        <v>619030.83</v>
      </c>
      <c r="M20" s="24">
        <f t="shared" si="3"/>
        <v>313521.7</v>
      </c>
      <c r="N20" s="24">
        <f t="shared" si="3"/>
        <v>153332.33</v>
      </c>
      <c r="O20" s="24">
        <f>O21+O22+O23+O24+O25+O26+O27+O28+O29</f>
        <v>6030451.85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572531.21</v>
      </c>
      <c r="C21" s="28">
        <f aca="true" t="shared" si="4" ref="C21:N21">ROUND((C15+C16)*C7,2)</f>
        <v>389611.68</v>
      </c>
      <c r="D21" s="28">
        <f t="shared" si="4"/>
        <v>345602.12</v>
      </c>
      <c r="E21" s="28">
        <f t="shared" si="4"/>
        <v>155563.41</v>
      </c>
      <c r="F21" s="28">
        <f t="shared" si="4"/>
        <v>355197.65</v>
      </c>
      <c r="G21" s="28">
        <f t="shared" si="4"/>
        <v>427509.01</v>
      </c>
      <c r="H21" s="28">
        <f t="shared" si="4"/>
        <v>74213.19</v>
      </c>
      <c r="I21" s="28">
        <f t="shared" si="4"/>
        <v>371189.1</v>
      </c>
      <c r="J21" s="28">
        <f t="shared" si="4"/>
        <v>328586.75</v>
      </c>
      <c r="K21" s="28">
        <f t="shared" si="4"/>
        <v>498823.67</v>
      </c>
      <c r="L21" s="28">
        <f t="shared" si="4"/>
        <v>427690.5</v>
      </c>
      <c r="M21" s="28">
        <f t="shared" si="4"/>
        <v>220909.31</v>
      </c>
      <c r="N21" s="28">
        <f t="shared" si="4"/>
        <v>124205.53</v>
      </c>
      <c r="O21" s="28">
        <f aca="true" t="shared" si="5" ref="O21:O29">SUM(B21:N21)</f>
        <v>4291633.13</v>
      </c>
    </row>
    <row r="22" spans="1:23" ht="18.75" customHeight="1">
      <c r="A22" s="26" t="s">
        <v>33</v>
      </c>
      <c r="B22" s="28">
        <f>IF(B18&lt;&gt;0,ROUND((B18-1)*B21,2),0)</f>
        <v>94716.16</v>
      </c>
      <c r="C22" s="28">
        <f aca="true" t="shared" si="6" ref="C22:N22">IF(C18&lt;&gt;0,ROUND((C18-1)*C21,2),0)</f>
        <v>87003.7</v>
      </c>
      <c r="D22" s="28">
        <f t="shared" si="6"/>
        <v>117278.56</v>
      </c>
      <c r="E22" s="28">
        <f t="shared" si="6"/>
        <v>-26085.2</v>
      </c>
      <c r="F22" s="28">
        <f t="shared" si="6"/>
        <v>88711.08</v>
      </c>
      <c r="G22" s="28">
        <f t="shared" si="6"/>
        <v>155447.38</v>
      </c>
      <c r="H22" s="28">
        <f t="shared" si="6"/>
        <v>47450.22</v>
      </c>
      <c r="I22" s="28">
        <f t="shared" si="6"/>
        <v>45436.63</v>
      </c>
      <c r="J22" s="28">
        <f t="shared" si="6"/>
        <v>116626.33</v>
      </c>
      <c r="K22" s="28">
        <f t="shared" si="6"/>
        <v>84658.92</v>
      </c>
      <c r="L22" s="28">
        <f t="shared" si="6"/>
        <v>109661.92</v>
      </c>
      <c r="M22" s="28">
        <f t="shared" si="6"/>
        <v>43652.05</v>
      </c>
      <c r="N22" s="28">
        <f t="shared" si="6"/>
        <v>7600.14</v>
      </c>
      <c r="O22" s="28">
        <f t="shared" si="5"/>
        <v>972157.8900000001</v>
      </c>
      <c r="W22" s="51"/>
    </row>
    <row r="23" spans="1:15" ht="18.75" customHeight="1">
      <c r="A23" s="26" t="s">
        <v>34</v>
      </c>
      <c r="B23" s="28">
        <v>46484.48</v>
      </c>
      <c r="C23" s="28">
        <v>33235.82</v>
      </c>
      <c r="D23" s="28">
        <v>23348.97</v>
      </c>
      <c r="E23" s="28">
        <v>9158.52</v>
      </c>
      <c r="F23" s="28">
        <v>26963.07</v>
      </c>
      <c r="G23" s="28">
        <v>40692.98</v>
      </c>
      <c r="H23" s="28">
        <v>5606.77</v>
      </c>
      <c r="I23" s="28">
        <v>27437.47</v>
      </c>
      <c r="J23" s="28">
        <v>26986.06</v>
      </c>
      <c r="K23" s="28">
        <v>38481.69</v>
      </c>
      <c r="L23" s="28">
        <v>37626.88</v>
      </c>
      <c r="M23" s="28">
        <v>17536.44</v>
      </c>
      <c r="N23" s="28">
        <v>10781.64</v>
      </c>
      <c r="O23" s="28">
        <f t="shared" si="5"/>
        <v>344340.79000000004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68</v>
      </c>
      <c r="B26" s="28">
        <v>1321.8</v>
      </c>
      <c r="C26" s="28">
        <v>944.91</v>
      </c>
      <c r="D26" s="28">
        <v>896.45</v>
      </c>
      <c r="E26" s="28">
        <v>258.44</v>
      </c>
      <c r="F26" s="28">
        <v>869.53</v>
      </c>
      <c r="G26" s="28">
        <v>1152.2</v>
      </c>
      <c r="H26" s="28">
        <v>234.21</v>
      </c>
      <c r="I26" s="28">
        <v>823.77</v>
      </c>
      <c r="J26" s="28">
        <v>861.46</v>
      </c>
      <c r="K26" s="28">
        <v>1149.51</v>
      </c>
      <c r="L26" s="28">
        <v>1063.36</v>
      </c>
      <c r="M26" s="28">
        <v>522.26</v>
      </c>
      <c r="N26" s="28">
        <v>269.18</v>
      </c>
      <c r="O26" s="28">
        <f t="shared" si="5"/>
        <v>10367.08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986.54</v>
      </c>
      <c r="C27" s="28">
        <v>734.49</v>
      </c>
      <c r="D27" s="28">
        <v>644.17</v>
      </c>
      <c r="E27" s="28">
        <v>196.77</v>
      </c>
      <c r="F27" s="28">
        <v>648.23</v>
      </c>
      <c r="G27" s="28">
        <v>873.3</v>
      </c>
      <c r="H27" s="28">
        <v>161.72</v>
      </c>
      <c r="I27" s="28">
        <v>683.29</v>
      </c>
      <c r="J27" s="28">
        <v>653.62</v>
      </c>
      <c r="K27" s="28">
        <v>839.64</v>
      </c>
      <c r="L27" s="28">
        <v>745.25</v>
      </c>
      <c r="M27" s="28">
        <v>421.82</v>
      </c>
      <c r="N27" s="28">
        <v>221.02</v>
      </c>
      <c r="O27" s="28">
        <f t="shared" si="5"/>
        <v>7809.860000000001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383091.85000000003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-35701.6</v>
      </c>
      <c r="C31" s="28">
        <f aca="true" t="shared" si="7" ref="C31:O31">+C32+C34+C47+C48+C49+C54-C55</f>
        <v>-31094.8</v>
      </c>
      <c r="D31" s="28">
        <f t="shared" si="7"/>
        <v>-20618.4</v>
      </c>
      <c r="E31" s="28">
        <f t="shared" si="7"/>
        <v>-5319.6</v>
      </c>
      <c r="F31" s="28">
        <f t="shared" si="7"/>
        <v>-19140</v>
      </c>
      <c r="G31" s="28">
        <f t="shared" si="7"/>
        <v>-29708.8</v>
      </c>
      <c r="H31" s="28">
        <f t="shared" si="7"/>
        <v>-4892.8</v>
      </c>
      <c r="I31" s="28">
        <f t="shared" si="7"/>
        <v>-35644.4</v>
      </c>
      <c r="J31" s="28">
        <f t="shared" si="7"/>
        <v>-25586</v>
      </c>
      <c r="K31" s="28">
        <f t="shared" si="7"/>
        <v>-420782.8</v>
      </c>
      <c r="L31" s="28">
        <f t="shared" si="7"/>
        <v>-382327.6</v>
      </c>
      <c r="M31" s="28">
        <f t="shared" si="7"/>
        <v>-11114.4</v>
      </c>
      <c r="N31" s="28">
        <f t="shared" si="7"/>
        <v>-9627.2</v>
      </c>
      <c r="O31" s="28">
        <f t="shared" si="7"/>
        <v>-1031558.3999999999</v>
      </c>
    </row>
    <row r="32" spans="1:15" ht="18.75" customHeight="1">
      <c r="A32" s="26" t="s">
        <v>38</v>
      </c>
      <c r="B32" s="29">
        <f>+B33</f>
        <v>-35701.6</v>
      </c>
      <c r="C32" s="29">
        <f>+C33</f>
        <v>-31094.8</v>
      </c>
      <c r="D32" s="29">
        <f aca="true" t="shared" si="8" ref="D32:O32">+D33</f>
        <v>-20618.4</v>
      </c>
      <c r="E32" s="29">
        <f t="shared" si="8"/>
        <v>-5319.6</v>
      </c>
      <c r="F32" s="29">
        <f t="shared" si="8"/>
        <v>-19140</v>
      </c>
      <c r="G32" s="29">
        <f t="shared" si="8"/>
        <v>-29708.8</v>
      </c>
      <c r="H32" s="29">
        <f t="shared" si="8"/>
        <v>-4892.8</v>
      </c>
      <c r="I32" s="29">
        <f t="shared" si="8"/>
        <v>-35644.4</v>
      </c>
      <c r="J32" s="29">
        <f t="shared" si="8"/>
        <v>-25586</v>
      </c>
      <c r="K32" s="29">
        <f t="shared" si="8"/>
        <v>-15782.8</v>
      </c>
      <c r="L32" s="29">
        <f t="shared" si="8"/>
        <v>-13327.6</v>
      </c>
      <c r="M32" s="29">
        <f t="shared" si="8"/>
        <v>-11114.4</v>
      </c>
      <c r="N32" s="29">
        <f t="shared" si="8"/>
        <v>-9627.2</v>
      </c>
      <c r="O32" s="29">
        <f t="shared" si="8"/>
        <v>-257558.39999999997</v>
      </c>
    </row>
    <row r="33" spans="1:26" ht="18.75" customHeight="1">
      <c r="A33" s="27" t="s">
        <v>39</v>
      </c>
      <c r="B33" s="16">
        <f>ROUND((-B9)*$G$3,2)</f>
        <v>-35701.6</v>
      </c>
      <c r="C33" s="16">
        <f aca="true" t="shared" si="9" ref="C33:N33">ROUND((-C9)*$G$3,2)</f>
        <v>-31094.8</v>
      </c>
      <c r="D33" s="16">
        <f t="shared" si="9"/>
        <v>-20618.4</v>
      </c>
      <c r="E33" s="16">
        <f t="shared" si="9"/>
        <v>-5319.6</v>
      </c>
      <c r="F33" s="16">
        <f t="shared" si="9"/>
        <v>-19140</v>
      </c>
      <c r="G33" s="16">
        <f t="shared" si="9"/>
        <v>-29708.8</v>
      </c>
      <c r="H33" s="16">
        <f t="shared" si="9"/>
        <v>-4892.8</v>
      </c>
      <c r="I33" s="16">
        <f t="shared" si="9"/>
        <v>-35644.4</v>
      </c>
      <c r="J33" s="16">
        <f t="shared" si="9"/>
        <v>-25586</v>
      </c>
      <c r="K33" s="16">
        <f t="shared" si="9"/>
        <v>-15782.8</v>
      </c>
      <c r="L33" s="16">
        <f t="shared" si="9"/>
        <v>-13327.6</v>
      </c>
      <c r="M33" s="16">
        <f t="shared" si="9"/>
        <v>-11114.4</v>
      </c>
      <c r="N33" s="16">
        <f t="shared" si="9"/>
        <v>-9627.2</v>
      </c>
      <c r="O33" s="30">
        <f aca="true" t="shared" si="10" ref="O33:O55">SUM(B33:N33)</f>
        <v>-257558.39999999997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-405000</v>
      </c>
      <c r="L34" s="29">
        <f t="shared" si="11"/>
        <v>-369000</v>
      </c>
      <c r="M34" s="29">
        <f t="shared" si="11"/>
        <v>0</v>
      </c>
      <c r="N34" s="29">
        <f t="shared" si="11"/>
        <v>0</v>
      </c>
      <c r="O34" s="29">
        <f t="shared" si="11"/>
        <v>-774000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743552.4400000002</v>
      </c>
      <c r="C53" s="34">
        <f aca="true" t="shared" si="13" ref="C53:N53">+C20+C31</f>
        <v>507948.68</v>
      </c>
      <c r="D53" s="34">
        <f t="shared" si="13"/>
        <v>498864.93000000005</v>
      </c>
      <c r="E53" s="34">
        <f t="shared" si="13"/>
        <v>144315.92</v>
      </c>
      <c r="F53" s="34">
        <f t="shared" si="13"/>
        <v>480614.61000000004</v>
      </c>
      <c r="G53" s="34">
        <f t="shared" si="13"/>
        <v>639171.5799999998</v>
      </c>
      <c r="H53" s="34">
        <f t="shared" si="13"/>
        <v>130796.27000000003</v>
      </c>
      <c r="I53" s="34">
        <f t="shared" si="13"/>
        <v>454590.3799999999</v>
      </c>
      <c r="J53" s="34">
        <f t="shared" si="13"/>
        <v>470684.26000000007</v>
      </c>
      <c r="K53" s="34">
        <f t="shared" si="13"/>
        <v>245538.72000000003</v>
      </c>
      <c r="L53" s="34">
        <f t="shared" si="13"/>
        <v>236703.22999999998</v>
      </c>
      <c r="M53" s="34">
        <f t="shared" si="13"/>
        <v>302407.3</v>
      </c>
      <c r="N53" s="34">
        <f t="shared" si="13"/>
        <v>143705.12999999998</v>
      </c>
      <c r="O53" s="34">
        <f>SUM(B53:N53)</f>
        <v>4998893.449999999</v>
      </c>
      <c r="P53" s="41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743552.44</v>
      </c>
      <c r="C59" s="42">
        <f t="shared" si="14"/>
        <v>507948.67999999993</v>
      </c>
      <c r="D59" s="42">
        <f t="shared" si="14"/>
        <v>498864.93</v>
      </c>
      <c r="E59" s="42">
        <f t="shared" si="14"/>
        <v>144315.93</v>
      </c>
      <c r="F59" s="42">
        <f t="shared" si="14"/>
        <v>480614.62</v>
      </c>
      <c r="G59" s="42">
        <f t="shared" si="14"/>
        <v>639171.58</v>
      </c>
      <c r="H59" s="42">
        <f t="shared" si="14"/>
        <v>130796.26</v>
      </c>
      <c r="I59" s="42">
        <f t="shared" si="14"/>
        <v>454590.38</v>
      </c>
      <c r="J59" s="42">
        <f t="shared" si="14"/>
        <v>470684.26</v>
      </c>
      <c r="K59" s="42">
        <f t="shared" si="14"/>
        <v>245538.72</v>
      </c>
      <c r="L59" s="42">
        <f t="shared" si="14"/>
        <v>236703.23</v>
      </c>
      <c r="M59" s="42">
        <f t="shared" si="14"/>
        <v>302407.3</v>
      </c>
      <c r="N59" s="42">
        <f t="shared" si="14"/>
        <v>143705.14</v>
      </c>
      <c r="O59" s="34">
        <f t="shared" si="14"/>
        <v>4998893.47</v>
      </c>
      <c r="Q59"/>
    </row>
    <row r="60" spans="1:18" ht="18.75" customHeight="1">
      <c r="A60" s="26" t="s">
        <v>54</v>
      </c>
      <c r="B60" s="42">
        <v>610099.72</v>
      </c>
      <c r="C60" s="42">
        <v>364095.97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974195.69</v>
      </c>
      <c r="P60"/>
      <c r="Q60"/>
      <c r="R60" s="41"/>
    </row>
    <row r="61" spans="1:16" ht="18.75" customHeight="1">
      <c r="A61" s="26" t="s">
        <v>55</v>
      </c>
      <c r="B61" s="42">
        <v>133452.72</v>
      </c>
      <c r="C61" s="42">
        <v>143852.71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277305.43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498864.93</v>
      </c>
      <c r="E62" s="43">
        <v>0</v>
      </c>
      <c r="F62" s="43">
        <v>0</v>
      </c>
      <c r="G62" s="43">
        <v>0</v>
      </c>
      <c r="H62" s="42">
        <v>130796.26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629661.19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144315.93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144315.93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480614.62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480614.62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639171.58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639171.58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454590.38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454590.38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470684.26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470684.26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245538.72</v>
      </c>
      <c r="L68" s="29">
        <v>236703.23</v>
      </c>
      <c r="M68" s="43">
        <v>0</v>
      </c>
      <c r="N68" s="43">
        <v>0</v>
      </c>
      <c r="O68" s="34">
        <f t="shared" si="15"/>
        <v>482241.95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302407.3</v>
      </c>
      <c r="N69" s="43">
        <v>0</v>
      </c>
      <c r="O69" s="34">
        <f t="shared" si="15"/>
        <v>302407.3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143705.14</v>
      </c>
      <c r="O70" s="46">
        <f t="shared" si="15"/>
        <v>143705.14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2023-06-15T13:45:11Z</dcterms:modified>
  <cp:category/>
  <cp:version/>
  <cp:contentType/>
  <cp:contentStatus/>
</cp:coreProperties>
</file>