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<sst xmlns="http://schemas.openxmlformats.org/spreadsheetml/2006/main" count="88" uniqueCount="85">
  <si>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</si>
  <si>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</si>
  <si>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</si>
  <si>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</si>
  <si>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</si>
  <si>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</si>
  <si>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</si>
  <si>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</si>
  <si>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</si>
  <si>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</si>
  <si>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</si>
  <si>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</si>
  <si>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</si>
  <si>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</si>
  <si>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</si>
  <si>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</si>
  <si>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</si>
  <si>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</si>
  <si>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</si>
  <si>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</si>
  <si>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</si>
  <si>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</si>
  <si>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</si>
  <si>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</si>
  <si>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</si>
  <si>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</si>
  <si>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</si>
  <si>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</si>
  <si>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</si>
  <si>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</si>
  <si>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</si>
  <si>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</si>
  <si>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</si>
  <si>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</si>
  <si>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</si>
  <si>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</si>
  <si>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</si>
  <si>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</si>
  <si>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</si>
  <si>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</si>
  <si>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</si>
  <si>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</si>
  <si>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</si>
  <si>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</si>
  <si>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</si>
  <si>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</si>
  <si>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</si>
  <si>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</si>
  <si>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</si>
  <si>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</si>
  <si>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</si>
  <si>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</si>
  <si>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</si>
  <si>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</si>
  <si>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</si>
  <si>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</si>
  <si>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</si>
  <si>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</si>
  <si>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</si>
  <si>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</si>
  <si>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</si>
  <si>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</si>
  <si>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</si>
  <si>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</si>
  <si>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</si>
  <si>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</si>
  <si>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</si>
  <si>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</si>
  <si>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</si>
  <si>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</si>
  <si>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</si>
  <si>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</si>
  <si>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</si>
  <si>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</si>
  <si>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</si>
  <si>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</si>
  <si>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</si>
  <si>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</si>
  <si>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</si>
  <si>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</si>
  <si>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</si>
  <si>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</si>
  <si>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</si>
  <si>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</si>
  <si>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06/06/23 - VENCIMENTO 14/06/23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</si>
</sst>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391168</v>
      </c>
      <c r="C7" s="9">
        <f t="shared" si="0"/>
        <v>269307</v>
      </c>
      <c r="D7" s="9">
        <f t="shared" si="0"/>
        <v>266099</v>
      </c>
      <c r="E7" s="9">
        <f t="shared" si="0"/>
        <v>74509</v>
      </c>
      <c r="F7" s="9">
        <f t="shared" si="0"/>
        <v>254554</v>
      </c>
      <c r="G7" s="9">
        <f t="shared" si="0"/>
        <v>378269</v>
      </c>
      <c r="H7" s="9">
        <f t="shared" si="0"/>
        <v>46530</v>
      </c>
      <c r="I7" s="9">
        <f t="shared" si="0"/>
        <v>311701</v>
      </c>
      <c r="J7" s="9">
        <f t="shared" si="0"/>
        <v>221104</v>
      </c>
      <c r="K7" s="9">
        <f t="shared" si="0"/>
        <v>344269</v>
      </c>
      <c r="L7" s="9">
        <f t="shared" si="0"/>
        <v>255126</v>
      </c>
      <c r="M7" s="9">
        <f t="shared" si="0"/>
        <v>134700</v>
      </c>
      <c r="N7" s="9">
        <f t="shared" si="0"/>
        <v>80274</v>
      </c>
      <c r="O7" s="9">
        <f t="shared" si="0"/>
        <v>3027610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10734</v>
      </c>
      <c r="C8" s="11">
        <f t="shared" si="1"/>
        <v>11046</v>
      </c>
      <c r="D8" s="11">
        <f t="shared" si="1"/>
        <v>6941</v>
      </c>
      <c r="E8" s="11">
        <f t="shared" si="1"/>
        <v>2080</v>
      </c>
      <c r="F8" s="11">
        <f t="shared" si="1"/>
        <v>6791</v>
      </c>
      <c r="G8" s="11">
        <f t="shared" si="1"/>
        <v>10342</v>
      </c>
      <c r="H8" s="11">
        <f t="shared" si="1"/>
        <v>1933</v>
      </c>
      <c r="I8" s="11">
        <f t="shared" si="1"/>
        <v>14485</v>
      </c>
      <c r="J8" s="11">
        <f t="shared" si="1"/>
        <v>8587</v>
      </c>
      <c r="K8" s="11">
        <f t="shared" si="1"/>
        <v>4975</v>
      </c>
      <c r="L8" s="11">
        <f t="shared" si="1"/>
        <v>4106</v>
      </c>
      <c r="M8" s="11">
        <f t="shared" si="1"/>
        <v>4537</v>
      </c>
      <c r="N8" s="11">
        <f t="shared" si="1"/>
        <v>3688</v>
      </c>
      <c r="O8" s="11">
        <f t="shared" si="1"/>
        <v>90245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10734</v>
      </c>
      <c r="C9" s="11">
        <v>11046</v>
      </c>
      <c r="D9" s="11">
        <v>6941</v>
      </c>
      <c r="E9" s="11">
        <v>2080</v>
      </c>
      <c r="F9" s="11">
        <v>6791</v>
      </c>
      <c r="G9" s="11">
        <v>10342</v>
      </c>
      <c r="H9" s="11">
        <v>1933</v>
      </c>
      <c r="I9" s="11">
        <v>14485</v>
      </c>
      <c r="J9" s="11">
        <v>8587</v>
      </c>
      <c r="K9" s="11">
        <v>4974</v>
      </c>
      <c r="L9" s="11">
        <v>4106</v>
      </c>
      <c r="M9" s="11">
        <v>4537</v>
      </c>
      <c r="N9" s="11">
        <v>3679</v>
      </c>
      <c r="O9" s="11">
        <f>SUM(B9:N9)</f>
        <v>90235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9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380434</v>
      </c>
      <c r="C11" s="13">
        <v>258261</v>
      </c>
      <c r="D11" s="13">
        <v>259158</v>
      </c>
      <c r="E11" s="13">
        <v>72429</v>
      </c>
      <c r="F11" s="13">
        <v>247763</v>
      </c>
      <c r="G11" s="13">
        <v>367927</v>
      </c>
      <c r="H11" s="13">
        <v>44597</v>
      </c>
      <c r="I11" s="13">
        <v>297216</v>
      </c>
      <c r="J11" s="13">
        <v>212517</v>
      </c>
      <c r="K11" s="13">
        <v>339294</v>
      </c>
      <c r="L11" s="13">
        <v>251020</v>
      </c>
      <c r="M11" s="13">
        <v>130163</v>
      </c>
      <c r="N11" s="13">
        <v>76586</v>
      </c>
      <c r="O11" s="11">
        <f>SUM(B11:N11)</f>
        <v>2937365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29314</v>
      </c>
      <c r="C12" s="13">
        <v>24839</v>
      </c>
      <c r="D12" s="13">
        <v>21254</v>
      </c>
      <c r="E12" s="13">
        <v>8270</v>
      </c>
      <c r="F12" s="13">
        <v>24273</v>
      </c>
      <c r="G12" s="13">
        <v>37379</v>
      </c>
      <c r="H12" s="13">
        <v>5037</v>
      </c>
      <c r="I12" s="13">
        <v>30558</v>
      </c>
      <c r="J12" s="13">
        <v>19382</v>
      </c>
      <c r="K12" s="13">
        <v>25132</v>
      </c>
      <c r="L12" s="13">
        <v>18238</v>
      </c>
      <c r="M12" s="13">
        <v>7019</v>
      </c>
      <c r="N12" s="13">
        <v>3520</v>
      </c>
      <c r="O12" s="11">
        <f>SUM(B12:N12)</f>
        <v>254215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351120</v>
      </c>
      <c r="C13" s="15">
        <f t="shared" si="2"/>
        <v>233422</v>
      </c>
      <c r="D13" s="15">
        <f t="shared" si="2"/>
        <v>237904</v>
      </c>
      <c r="E13" s="15">
        <f t="shared" si="2"/>
        <v>64159</v>
      </c>
      <c r="F13" s="15">
        <f t="shared" si="2"/>
        <v>223490</v>
      </c>
      <c r="G13" s="15">
        <f t="shared" si="2"/>
        <v>330548</v>
      </c>
      <c r="H13" s="15">
        <f t="shared" si="2"/>
        <v>39560</v>
      </c>
      <c r="I13" s="15">
        <f t="shared" si="2"/>
        <v>266658</v>
      </c>
      <c r="J13" s="15">
        <f t="shared" si="2"/>
        <v>193135</v>
      </c>
      <c r="K13" s="15">
        <f t="shared" si="2"/>
        <v>314162</v>
      </c>
      <c r="L13" s="15">
        <f t="shared" si="2"/>
        <v>232782</v>
      </c>
      <c r="M13" s="15">
        <f t="shared" si="2"/>
        <v>123144</v>
      </c>
      <c r="N13" s="15">
        <f t="shared" si="2"/>
        <v>73066</v>
      </c>
      <c r="O13" s="11">
        <f>SUM(B13:N13)</f>
        <v>2683150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1.191743318518519</v>
      </c>
      <c r="C18" s="19">
        <v>1.24322293133778</v>
      </c>
      <c r="D18" s="19">
        <v>1.289759174358668</v>
      </c>
      <c r="E18" s="19">
        <v>0.819540413654022</v>
      </c>
      <c r="F18" s="19">
        <v>1.253128019874757</v>
      </c>
      <c r="G18" s="19">
        <v>1.418086562692518</v>
      </c>
      <c r="H18" s="19">
        <v>1.531440320536446</v>
      </c>
      <c r="I18" s="19">
        <v>1.13092836658027</v>
      </c>
      <c r="J18" s="19">
        <v>1.340000366959233</v>
      </c>
      <c r="K18" s="19">
        <v>1.185832494207391</v>
      </c>
      <c r="L18" s="19">
        <v>1.282175796717542</v>
      </c>
      <c r="M18" s="19">
        <v>1.206343363430994</v>
      </c>
      <c r="N18" s="19">
        <v>1.149852370976932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1486348.9599999997</v>
      </c>
      <c r="C20" s="24">
        <f t="shared" si="3"/>
        <v>1078093.1600000001</v>
      </c>
      <c r="D20" s="24">
        <f t="shared" si="3"/>
        <v>967449.67</v>
      </c>
      <c r="E20" s="24">
        <f t="shared" si="3"/>
        <v>297694.85</v>
      </c>
      <c r="F20" s="24">
        <f t="shared" si="3"/>
        <v>1042178.1900000001</v>
      </c>
      <c r="G20" s="24">
        <f t="shared" si="3"/>
        <v>1456428.13</v>
      </c>
      <c r="H20" s="24">
        <f t="shared" si="3"/>
        <v>254910.13999999998</v>
      </c>
      <c r="I20" s="24">
        <f t="shared" si="3"/>
        <v>1143193.56</v>
      </c>
      <c r="J20" s="24">
        <f t="shared" si="3"/>
        <v>951126.7499999999</v>
      </c>
      <c r="K20" s="24">
        <f t="shared" si="3"/>
        <v>1259939.52</v>
      </c>
      <c r="L20" s="24">
        <f t="shared" si="3"/>
        <v>1155214.14</v>
      </c>
      <c r="M20" s="24">
        <f t="shared" si="3"/>
        <v>663145.94</v>
      </c>
      <c r="N20" s="24">
        <f t="shared" si="3"/>
        <v>336782.28</v>
      </c>
      <c r="O20" s="24">
        <f>O21+O22+O23+O24+O25+O26+O27+O28+O29</f>
        <v>12092505.29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1133213.7</v>
      </c>
      <c r="C21" s="28">
        <f aca="true" t="shared" si="4" ref="C21:N21">ROUND((C15+C16)*C7,2)</f>
        <v>805981.99</v>
      </c>
      <c r="D21" s="28">
        <f t="shared" si="4"/>
        <v>698430.05</v>
      </c>
      <c r="E21" s="28">
        <f t="shared" si="4"/>
        <v>334098.36</v>
      </c>
      <c r="F21" s="28">
        <f t="shared" si="4"/>
        <v>774429.63</v>
      </c>
      <c r="G21" s="28">
        <f t="shared" si="4"/>
        <v>946882.96</v>
      </c>
      <c r="H21" s="28">
        <f t="shared" si="4"/>
        <v>156378.02</v>
      </c>
      <c r="I21" s="28">
        <f t="shared" si="4"/>
        <v>926281.86</v>
      </c>
      <c r="J21" s="28">
        <f t="shared" si="4"/>
        <v>660879.86</v>
      </c>
      <c r="K21" s="28">
        <f t="shared" si="4"/>
        <v>972663.21</v>
      </c>
      <c r="L21" s="28">
        <f t="shared" si="4"/>
        <v>820740.34</v>
      </c>
      <c r="M21" s="28">
        <f t="shared" si="4"/>
        <v>500033.34</v>
      </c>
      <c r="N21" s="28">
        <f t="shared" si="4"/>
        <v>269166.75</v>
      </c>
      <c r="O21" s="28">
        <f aca="true" t="shared" si="5" ref="O21:O29">SUM(B21:N21)</f>
        <v>8999180.07</v>
      </c>
    </row>
    <row r="22" spans="1:23" ht="18.75" customHeight="1">
      <c r="A22" s="26" t="s">
        <v>33</v>
      </c>
      <c r="B22" s="28">
        <f>IF(B18&lt;&gt;0,ROUND((B18-1)*B21,2),0)</f>
        <v>217286.16</v>
      </c>
      <c r="C22" s="28">
        <f aca="true" t="shared" si="6" ref="C22:N22">IF(C18&lt;&gt;0,ROUND((C18-1)*C21,2),0)</f>
        <v>196033.3</v>
      </c>
      <c r="D22" s="28">
        <f t="shared" si="6"/>
        <v>202376.51</v>
      </c>
      <c r="E22" s="28">
        <f t="shared" si="6"/>
        <v>-60291.25</v>
      </c>
      <c r="F22" s="28">
        <f t="shared" si="6"/>
        <v>196029.84</v>
      </c>
      <c r="G22" s="28">
        <f t="shared" si="6"/>
        <v>395879.04</v>
      </c>
      <c r="H22" s="28">
        <f t="shared" si="6"/>
        <v>83105.59</v>
      </c>
      <c r="I22" s="28">
        <f t="shared" si="6"/>
        <v>121276.57</v>
      </c>
      <c r="J22" s="28">
        <f t="shared" si="6"/>
        <v>224699.39</v>
      </c>
      <c r="K22" s="28">
        <f t="shared" si="6"/>
        <v>180752.43</v>
      </c>
      <c r="L22" s="28">
        <f t="shared" si="6"/>
        <v>231593.06</v>
      </c>
      <c r="M22" s="28">
        <f t="shared" si="6"/>
        <v>103178.56</v>
      </c>
      <c r="N22" s="28">
        <f t="shared" si="6"/>
        <v>40335.28</v>
      </c>
      <c r="O22" s="28">
        <f t="shared" si="5"/>
        <v>2132254.48</v>
      </c>
      <c r="W22" s="51"/>
    </row>
    <row r="23" spans="1:15" ht="18.75" customHeight="1">
      <c r="A23" s="26" t="s">
        <v>34</v>
      </c>
      <c r="B23" s="28">
        <v>70534.2</v>
      </c>
      <c r="C23" s="28">
        <v>47006.73</v>
      </c>
      <c r="D23" s="28">
        <v>33553.64</v>
      </c>
      <c r="E23" s="28">
        <v>12921.26</v>
      </c>
      <c r="F23" s="28">
        <v>42911.28</v>
      </c>
      <c r="G23" s="28">
        <v>68480.89</v>
      </c>
      <c r="H23" s="28">
        <v>7048.02</v>
      </c>
      <c r="I23" s="28">
        <v>49425.86</v>
      </c>
      <c r="J23" s="28">
        <v>41616.37</v>
      </c>
      <c r="K23" s="28">
        <v>62363.18</v>
      </c>
      <c r="L23" s="28">
        <v>59020.35</v>
      </c>
      <c r="M23" s="28">
        <v>28537.06</v>
      </c>
      <c r="N23" s="28">
        <v>16548.68</v>
      </c>
      <c r="O23" s="28">
        <f t="shared" si="5"/>
        <v>539967.52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1114.51</v>
      </c>
      <c r="C26" s="28">
        <v>823.77</v>
      </c>
      <c r="D26" s="28">
        <v>732.24</v>
      </c>
      <c r="E26" s="28">
        <v>226.13</v>
      </c>
      <c r="F26" s="28">
        <v>794.16</v>
      </c>
      <c r="G26" s="28">
        <v>1106.43</v>
      </c>
      <c r="H26" s="28">
        <v>193.83</v>
      </c>
      <c r="I26" s="28">
        <v>861.46</v>
      </c>
      <c r="J26" s="28">
        <v>721.47</v>
      </c>
      <c r="K26" s="28">
        <v>952.99</v>
      </c>
      <c r="L26" s="28">
        <v>872.22</v>
      </c>
      <c r="M26" s="28">
        <v>495.34</v>
      </c>
      <c r="N26" s="28">
        <v>255.73</v>
      </c>
      <c r="O26" s="28">
        <f t="shared" si="5"/>
        <v>9150.279999999999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648.23</v>
      </c>
      <c r="G27" s="28">
        <v>873.3</v>
      </c>
      <c r="H27" s="28">
        <v>161.72</v>
      </c>
      <c r="I27" s="28">
        <v>683.29</v>
      </c>
      <c r="J27" s="28">
        <v>653.62</v>
      </c>
      <c r="K27" s="28">
        <v>839.62</v>
      </c>
      <c r="L27" s="28">
        <v>745.25</v>
      </c>
      <c r="M27" s="28">
        <v>421.82</v>
      </c>
      <c r="N27" s="28">
        <v>221.02</v>
      </c>
      <c r="O27" s="28">
        <f t="shared" si="5"/>
        <v>7809.84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383091.85000000003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-47229.6</v>
      </c>
      <c r="C31" s="28">
        <f aca="true" t="shared" si="7" ref="C31:O31">+C32+C34+C47+C48+C49+C54-C55</f>
        <v>-48602.4</v>
      </c>
      <c r="D31" s="28">
        <f t="shared" si="7"/>
        <v>-30540.4</v>
      </c>
      <c r="E31" s="28">
        <f t="shared" si="7"/>
        <v>-9152</v>
      </c>
      <c r="F31" s="28">
        <f t="shared" si="7"/>
        <v>-29880.4</v>
      </c>
      <c r="G31" s="28">
        <f t="shared" si="7"/>
        <v>-45504.8</v>
      </c>
      <c r="H31" s="28">
        <f t="shared" si="7"/>
        <v>-8505.2</v>
      </c>
      <c r="I31" s="28">
        <f t="shared" si="7"/>
        <v>-63734</v>
      </c>
      <c r="J31" s="28">
        <f t="shared" si="7"/>
        <v>-37782.8</v>
      </c>
      <c r="K31" s="28">
        <f t="shared" si="7"/>
        <v>-21885.6</v>
      </c>
      <c r="L31" s="28">
        <f t="shared" si="7"/>
        <v>-18066.4</v>
      </c>
      <c r="M31" s="28">
        <f t="shared" si="7"/>
        <v>-19962.8</v>
      </c>
      <c r="N31" s="28">
        <f t="shared" si="7"/>
        <v>-16187.6</v>
      </c>
      <c r="O31" s="28">
        <f t="shared" si="7"/>
        <v>-397033.99999999994</v>
      </c>
    </row>
    <row r="32" spans="1:15" ht="18.75" customHeight="1">
      <c r="A32" s="26" t="s">
        <v>38</v>
      </c>
      <c r="B32" s="29">
        <f>+B33</f>
        <v>-47229.6</v>
      </c>
      <c r="C32" s="29">
        <f>+C33</f>
        <v>-48602.4</v>
      </c>
      <c r="D32" s="29">
        <f aca="true" t="shared" si="8" ref="D32:O32">+D33</f>
        <v>-30540.4</v>
      </c>
      <c r="E32" s="29">
        <f t="shared" si="8"/>
        <v>-9152</v>
      </c>
      <c r="F32" s="29">
        <f t="shared" si="8"/>
        <v>-29880.4</v>
      </c>
      <c r="G32" s="29">
        <f t="shared" si="8"/>
        <v>-45504.8</v>
      </c>
      <c r="H32" s="29">
        <f t="shared" si="8"/>
        <v>-8505.2</v>
      </c>
      <c r="I32" s="29">
        <f t="shared" si="8"/>
        <v>-63734</v>
      </c>
      <c r="J32" s="29">
        <f t="shared" si="8"/>
        <v>-37782.8</v>
      </c>
      <c r="K32" s="29">
        <f t="shared" si="8"/>
        <v>-21885.6</v>
      </c>
      <c r="L32" s="29">
        <f t="shared" si="8"/>
        <v>-18066.4</v>
      </c>
      <c r="M32" s="29">
        <f t="shared" si="8"/>
        <v>-19962.8</v>
      </c>
      <c r="N32" s="29">
        <f t="shared" si="8"/>
        <v>-16187.6</v>
      </c>
      <c r="O32" s="29">
        <f t="shared" si="8"/>
        <v>-397033.99999999994</v>
      </c>
    </row>
    <row r="33" spans="1:26" ht="18.75" customHeight="1">
      <c r="A33" s="27" t="s">
        <v>39</v>
      </c>
      <c r="B33" s="16">
        <f>ROUND((-B9)*$G$3,2)</f>
        <v>-47229.6</v>
      </c>
      <c r="C33" s="16">
        <f aca="true" t="shared" si="9" ref="C33:N33">ROUND((-C9)*$G$3,2)</f>
        <v>-48602.4</v>
      </c>
      <c r="D33" s="16">
        <f t="shared" si="9"/>
        <v>-30540.4</v>
      </c>
      <c r="E33" s="16">
        <f t="shared" si="9"/>
        <v>-9152</v>
      </c>
      <c r="F33" s="16">
        <f t="shared" si="9"/>
        <v>-29880.4</v>
      </c>
      <c r="G33" s="16">
        <f t="shared" si="9"/>
        <v>-45504.8</v>
      </c>
      <c r="H33" s="16">
        <f t="shared" si="9"/>
        <v>-8505.2</v>
      </c>
      <c r="I33" s="16">
        <f t="shared" si="9"/>
        <v>-63734</v>
      </c>
      <c r="J33" s="16">
        <f t="shared" si="9"/>
        <v>-37782.8</v>
      </c>
      <c r="K33" s="16">
        <f t="shared" si="9"/>
        <v>-21885.6</v>
      </c>
      <c r="L33" s="16">
        <f t="shared" si="9"/>
        <v>-18066.4</v>
      </c>
      <c r="M33" s="16">
        <f t="shared" si="9"/>
        <v>-19962.8</v>
      </c>
      <c r="N33" s="16">
        <f t="shared" si="9"/>
        <v>-16187.6</v>
      </c>
      <c r="O33" s="30">
        <f aca="true" t="shared" si="10" ref="O33:O55">SUM(B33:N33)</f>
        <v>-397033.99999999994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1439119.3599999996</v>
      </c>
      <c r="C53" s="34">
        <f aca="true" t="shared" si="13" ref="C53:N53">+C20+C31</f>
        <v>1029490.7600000001</v>
      </c>
      <c r="D53" s="34">
        <f t="shared" si="13"/>
        <v>936909.27</v>
      </c>
      <c r="E53" s="34">
        <f t="shared" si="13"/>
        <v>288542.85</v>
      </c>
      <c r="F53" s="34">
        <f t="shared" si="13"/>
        <v>1012297.79</v>
      </c>
      <c r="G53" s="34">
        <f t="shared" si="13"/>
        <v>1410923.3299999998</v>
      </c>
      <c r="H53" s="34">
        <f t="shared" si="13"/>
        <v>246404.93999999997</v>
      </c>
      <c r="I53" s="34">
        <f t="shared" si="13"/>
        <v>1079459.56</v>
      </c>
      <c r="J53" s="34">
        <f t="shared" si="13"/>
        <v>913343.9499999998</v>
      </c>
      <c r="K53" s="34">
        <f t="shared" si="13"/>
        <v>1238053.92</v>
      </c>
      <c r="L53" s="34">
        <f t="shared" si="13"/>
        <v>1137147.74</v>
      </c>
      <c r="M53" s="34">
        <f t="shared" si="13"/>
        <v>643183.1399999999</v>
      </c>
      <c r="N53" s="34">
        <f t="shared" si="13"/>
        <v>320594.68000000005</v>
      </c>
      <c r="O53" s="34">
        <f>SUM(B53:N53)</f>
        <v>11695471.290000001</v>
      </c>
      <c r="P53" s="41"/>
      <c r="Q53" s="7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1439119.36</v>
      </c>
      <c r="C59" s="42">
        <f t="shared" si="14"/>
        <v>1029490.76</v>
      </c>
      <c r="D59" s="42">
        <f t="shared" si="14"/>
        <v>936909.27</v>
      </c>
      <c r="E59" s="42">
        <f t="shared" si="14"/>
        <v>288542.84</v>
      </c>
      <c r="F59" s="42">
        <f t="shared" si="14"/>
        <v>1012297.79</v>
      </c>
      <c r="G59" s="42">
        <f t="shared" si="14"/>
        <v>1410923.33</v>
      </c>
      <c r="H59" s="42">
        <f t="shared" si="14"/>
        <v>246404.94</v>
      </c>
      <c r="I59" s="42">
        <f t="shared" si="14"/>
        <v>1079459.57</v>
      </c>
      <c r="J59" s="42">
        <f t="shared" si="14"/>
        <v>913343.94</v>
      </c>
      <c r="K59" s="42">
        <f t="shared" si="14"/>
        <v>1238053.92</v>
      </c>
      <c r="L59" s="42">
        <f t="shared" si="14"/>
        <v>1137147.74</v>
      </c>
      <c r="M59" s="42">
        <f t="shared" si="14"/>
        <v>643183.14</v>
      </c>
      <c r="N59" s="42">
        <f t="shared" si="14"/>
        <v>320594.67</v>
      </c>
      <c r="O59" s="34">
        <f t="shared" si="14"/>
        <v>11695471.270000001</v>
      </c>
      <c r="Q59"/>
    </row>
    <row r="60" spans="1:18" ht="18.75" customHeight="1">
      <c r="A60" s="26" t="s">
        <v>54</v>
      </c>
      <c r="B60" s="42">
        <v>1170031.09</v>
      </c>
      <c r="C60" s="42">
        <v>730740.05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1900771.1400000001</v>
      </c>
      <c r="P60"/>
      <c r="Q60"/>
      <c r="R60" s="41"/>
    </row>
    <row r="61" spans="1:16" ht="18.75" customHeight="1">
      <c r="A61" s="26" t="s">
        <v>55</v>
      </c>
      <c r="B61" s="42">
        <v>269088.27</v>
      </c>
      <c r="C61" s="42">
        <v>298750.71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567838.98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936909.27</v>
      </c>
      <c r="E62" s="43">
        <v>0</v>
      </c>
      <c r="F62" s="43">
        <v>0</v>
      </c>
      <c r="G62" s="43">
        <v>0</v>
      </c>
      <c r="H62" s="42">
        <v>246404.94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1183314.21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288542.84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288542.84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1012297.79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1012297.79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1410923.33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1410923.33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1079459.57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1079459.57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913343.94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913343.94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1238053.92</v>
      </c>
      <c r="L68" s="29">
        <v>1137147.74</v>
      </c>
      <c r="M68" s="43">
        <v>0</v>
      </c>
      <c r="N68" s="43">
        <v>0</v>
      </c>
      <c r="O68" s="34">
        <f t="shared" si="15"/>
        <v>2375201.66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643183.14</v>
      </c>
      <c r="N69" s="43">
        <v>0</v>
      </c>
      <c r="O69" s="34">
        <f t="shared" si="15"/>
        <v>643183.14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320594.67</v>
      </c>
      <c r="O70" s="46">
        <f t="shared" si="15"/>
        <v>320594.67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2023-06-15T11:47:40Z</dcterms:modified>
  <cp:category/>
  <cp:version/>
  <cp:contentType/>
  <cp:contentStatus/>
</cp:coreProperties>
</file>