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861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<sst xmlns="http://schemas.openxmlformats.org/spreadsheetml/2006/main" count="88" uniqueCount="85">
  <si>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</si>
  <si>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</si>
  <si>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</si>
  <si>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</si>
  <si>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</si>
  <si>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</si>
  <si>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</si>
  <si>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</si>
  <si>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</si>
  <si>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</si>
  <si>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</si>
  <si>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</si>
  <si>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</si>
  <si>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</si>
  <si>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</si>
  <si>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</si>
  <si>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</si>
  <si>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</si>
  <si>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</si>
  <si>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</si>
  <si>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</si>
  <si>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</si>
  <si>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</si>
  <si>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</si>
  <si>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</si>
  <si>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</si>
  <si>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</si>
  <si>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</si>
  <si>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</si>
  <si>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</si>
  <si>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</si>
  <si>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</si>
  <si>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</si>
  <si>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</si>
  <si>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</si>
  <si>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</si>
  <si>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</si>
  <si>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</si>
  <si>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</si>
  <si>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</si>
  <si>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</si>
  <si>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</si>
  <si>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</si>
  <si>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</si>
  <si>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</si>
  <si>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</si>
  <si>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</si>
  <si>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</si>
  <si>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</si>
  <si>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</si>
  <si>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</si>
  <si>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</si>
  <si>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</si>
  <si>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</si>
  <si>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</si>
  <si>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</si>
  <si>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</si>
  <si>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</si>
  <si>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</si>
  <si>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</si>
  <si>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</si>
  <si>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</si>
  <si>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</si>
  <si>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</si>
  <si>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</si>
  <si>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</si>
  <si>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</si>
  <si>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</si>
  <si>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</si>
  <si>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</si>
  <si>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</si>
  <si>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</si>
  <si>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</si>
  <si>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</si>
  <si>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</si>
  <si>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</si>
  <si>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</si>
  <si>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</si>
  <si>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</si>
  <si>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</si>
  <si>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</si>
  <si>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</si>
  <si>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</si>
  <si>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</si>
  <si>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05/06/23 - VENCIMENTO 13/06/23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</si>
</sst>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389238</v>
      </c>
      <c r="C7" s="9">
        <f t="shared" si="0"/>
        <v>271840</v>
      </c>
      <c r="D7" s="9">
        <f t="shared" si="0"/>
        <v>256203</v>
      </c>
      <c r="E7" s="9">
        <f t="shared" si="0"/>
        <v>72043</v>
      </c>
      <c r="F7" s="9">
        <f t="shared" si="0"/>
        <v>246798</v>
      </c>
      <c r="G7" s="9">
        <f t="shared" si="0"/>
        <v>380064</v>
      </c>
      <c r="H7" s="9">
        <f t="shared" si="0"/>
        <v>42364</v>
      </c>
      <c r="I7" s="9">
        <f t="shared" si="0"/>
        <v>305858</v>
      </c>
      <c r="J7" s="9">
        <f t="shared" si="0"/>
        <v>220380</v>
      </c>
      <c r="K7" s="9">
        <f t="shared" si="0"/>
        <v>348678</v>
      </c>
      <c r="L7" s="9">
        <f t="shared" si="0"/>
        <v>257862</v>
      </c>
      <c r="M7" s="9">
        <f t="shared" si="0"/>
        <v>134758</v>
      </c>
      <c r="N7" s="9">
        <f t="shared" si="0"/>
        <v>84911</v>
      </c>
      <c r="O7" s="9">
        <f t="shared" si="0"/>
        <v>3010997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10922</v>
      </c>
      <c r="C8" s="11">
        <f t="shared" si="1"/>
        <v>11639</v>
      </c>
      <c r="D8" s="11">
        <f t="shared" si="1"/>
        <v>6928</v>
      </c>
      <c r="E8" s="11">
        <f t="shared" si="1"/>
        <v>1926</v>
      </c>
      <c r="F8" s="11">
        <f t="shared" si="1"/>
        <v>6618</v>
      </c>
      <c r="G8" s="11">
        <f t="shared" si="1"/>
        <v>10299</v>
      </c>
      <c r="H8" s="11">
        <f t="shared" si="1"/>
        <v>1647</v>
      </c>
      <c r="I8" s="11">
        <f t="shared" si="1"/>
        <v>14295</v>
      </c>
      <c r="J8" s="11">
        <f t="shared" si="1"/>
        <v>8737</v>
      </c>
      <c r="K8" s="11">
        <f t="shared" si="1"/>
        <v>5342</v>
      </c>
      <c r="L8" s="11">
        <f t="shared" si="1"/>
        <v>4425</v>
      </c>
      <c r="M8" s="11">
        <f t="shared" si="1"/>
        <v>4718</v>
      </c>
      <c r="N8" s="11">
        <f t="shared" si="1"/>
        <v>3923</v>
      </c>
      <c r="O8" s="11">
        <f t="shared" si="1"/>
        <v>91419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10922</v>
      </c>
      <c r="C9" s="11">
        <v>11639</v>
      </c>
      <c r="D9" s="11">
        <v>6928</v>
      </c>
      <c r="E9" s="11">
        <v>1926</v>
      </c>
      <c r="F9" s="11">
        <v>6618</v>
      </c>
      <c r="G9" s="11">
        <v>10299</v>
      </c>
      <c r="H9" s="11">
        <v>1647</v>
      </c>
      <c r="I9" s="11">
        <v>14295</v>
      </c>
      <c r="J9" s="11">
        <v>8737</v>
      </c>
      <c r="K9" s="11">
        <v>5342</v>
      </c>
      <c r="L9" s="11">
        <v>4425</v>
      </c>
      <c r="M9" s="11">
        <v>4718</v>
      </c>
      <c r="N9" s="11">
        <v>3911</v>
      </c>
      <c r="O9" s="11">
        <f>SUM(B9:N9)</f>
        <v>91407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12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378316</v>
      </c>
      <c r="C11" s="13">
        <v>260201</v>
      </c>
      <c r="D11" s="13">
        <v>249275</v>
      </c>
      <c r="E11" s="13">
        <v>70117</v>
      </c>
      <c r="F11" s="13">
        <v>240180</v>
      </c>
      <c r="G11" s="13">
        <v>369765</v>
      </c>
      <c r="H11" s="13">
        <v>40717</v>
      </c>
      <c r="I11" s="13">
        <v>291563</v>
      </c>
      <c r="J11" s="13">
        <v>211643</v>
      </c>
      <c r="K11" s="13">
        <v>343336</v>
      </c>
      <c r="L11" s="13">
        <v>253437</v>
      </c>
      <c r="M11" s="13">
        <v>130040</v>
      </c>
      <c r="N11" s="13">
        <v>80988</v>
      </c>
      <c r="O11" s="11">
        <f>SUM(B11:N11)</f>
        <v>2919578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28683</v>
      </c>
      <c r="C12" s="13">
        <v>24853</v>
      </c>
      <c r="D12" s="13">
        <v>19785</v>
      </c>
      <c r="E12" s="13">
        <v>7868</v>
      </c>
      <c r="F12" s="13">
        <v>22851</v>
      </c>
      <c r="G12" s="13">
        <v>37455</v>
      </c>
      <c r="H12" s="13">
        <v>4586</v>
      </c>
      <c r="I12" s="13">
        <v>29942</v>
      </c>
      <c r="J12" s="13">
        <v>19396</v>
      </c>
      <c r="K12" s="13">
        <v>24797</v>
      </c>
      <c r="L12" s="13">
        <v>18748</v>
      </c>
      <c r="M12" s="13">
        <v>6966</v>
      </c>
      <c r="N12" s="13">
        <v>3590</v>
      </c>
      <c r="O12" s="11">
        <f>SUM(B12:N12)</f>
        <v>249520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349633</v>
      </c>
      <c r="C13" s="15">
        <f t="shared" si="2"/>
        <v>235348</v>
      </c>
      <c r="D13" s="15">
        <f t="shared" si="2"/>
        <v>229490</v>
      </c>
      <c r="E13" s="15">
        <f t="shared" si="2"/>
        <v>62249</v>
      </c>
      <c r="F13" s="15">
        <f t="shared" si="2"/>
        <v>217329</v>
      </c>
      <c r="G13" s="15">
        <f t="shared" si="2"/>
        <v>332310</v>
      </c>
      <c r="H13" s="15">
        <f t="shared" si="2"/>
        <v>36131</v>
      </c>
      <c r="I13" s="15">
        <f t="shared" si="2"/>
        <v>261621</v>
      </c>
      <c r="J13" s="15">
        <f t="shared" si="2"/>
        <v>192247</v>
      </c>
      <c r="K13" s="15">
        <f t="shared" si="2"/>
        <v>318539</v>
      </c>
      <c r="L13" s="15">
        <f t="shared" si="2"/>
        <v>234689</v>
      </c>
      <c r="M13" s="15">
        <f t="shared" si="2"/>
        <v>123074</v>
      </c>
      <c r="N13" s="15">
        <f t="shared" si="2"/>
        <v>77398</v>
      </c>
      <c r="O13" s="11">
        <f>SUM(B13:N13)</f>
        <v>2670058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1.199755750606181</v>
      </c>
      <c r="C18" s="19">
        <v>1.235847576722665</v>
      </c>
      <c r="D18" s="19">
        <v>1.325201883441452</v>
      </c>
      <c r="E18" s="19">
        <v>0.839027621739752</v>
      </c>
      <c r="F18" s="19">
        <v>1.280589105614696</v>
      </c>
      <c r="G18" s="19">
        <v>1.411596399230673</v>
      </c>
      <c r="H18" s="19">
        <v>1.63033880905062</v>
      </c>
      <c r="I18" s="19">
        <v>1.151123095116241</v>
      </c>
      <c r="J18" s="19">
        <v>1.350703354880052</v>
      </c>
      <c r="K18" s="19">
        <v>1.166388994120273</v>
      </c>
      <c r="L18" s="19">
        <v>1.272418716182867</v>
      </c>
      <c r="M18" s="19">
        <v>1.203877299878476</v>
      </c>
      <c r="N18" s="19">
        <v>1.095199068406352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1488970.8599999999</v>
      </c>
      <c r="C20" s="24">
        <f t="shared" si="3"/>
        <v>1080748.9900000002</v>
      </c>
      <c r="D20" s="24">
        <f t="shared" si="3"/>
        <v>957309.51</v>
      </c>
      <c r="E20" s="24">
        <f t="shared" si="3"/>
        <v>294766.30999999994</v>
      </c>
      <c r="F20" s="24">
        <f t="shared" si="3"/>
        <v>1032544.36</v>
      </c>
      <c r="G20" s="24">
        <f t="shared" si="3"/>
        <v>1456445.61</v>
      </c>
      <c r="H20" s="24">
        <f t="shared" si="3"/>
        <v>247058.36000000002</v>
      </c>
      <c r="I20" s="24">
        <f t="shared" si="3"/>
        <v>1142301.75</v>
      </c>
      <c r="J20" s="24">
        <f t="shared" si="3"/>
        <v>955140.8999999998</v>
      </c>
      <c r="K20" s="24">
        <f t="shared" si="3"/>
        <v>1254903.8499999999</v>
      </c>
      <c r="L20" s="24">
        <f t="shared" si="3"/>
        <v>1157848.07</v>
      </c>
      <c r="M20" s="24">
        <f t="shared" si="3"/>
        <v>662027.0199999999</v>
      </c>
      <c r="N20" s="24">
        <f t="shared" si="3"/>
        <v>339565.42000000004</v>
      </c>
      <c r="O20" s="24">
        <f>O21+O22+O23+O24+O25+O26+O27+O28+O29</f>
        <v>12069631.01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1127622.49</v>
      </c>
      <c r="C21" s="28">
        <f aca="true" t="shared" si="4" ref="C21:N21">ROUND((C15+C16)*C7,2)</f>
        <v>813562.75</v>
      </c>
      <c r="D21" s="28">
        <f t="shared" si="4"/>
        <v>672456.01</v>
      </c>
      <c r="E21" s="28">
        <f t="shared" si="4"/>
        <v>323040.81</v>
      </c>
      <c r="F21" s="28">
        <f t="shared" si="4"/>
        <v>750833.56</v>
      </c>
      <c r="G21" s="28">
        <f t="shared" si="4"/>
        <v>951376.2</v>
      </c>
      <c r="H21" s="28">
        <f t="shared" si="4"/>
        <v>142376.93</v>
      </c>
      <c r="I21" s="28">
        <f t="shared" si="4"/>
        <v>908918.22</v>
      </c>
      <c r="J21" s="28">
        <f t="shared" si="4"/>
        <v>658715.82</v>
      </c>
      <c r="K21" s="28">
        <f t="shared" si="4"/>
        <v>985119.95</v>
      </c>
      <c r="L21" s="28">
        <f t="shared" si="4"/>
        <v>829542.05</v>
      </c>
      <c r="M21" s="28">
        <f t="shared" si="4"/>
        <v>500248.65</v>
      </c>
      <c r="N21" s="28">
        <f t="shared" si="4"/>
        <v>284715.07</v>
      </c>
      <c r="O21" s="28">
        <f aca="true" t="shared" si="5" ref="O21:O29">SUM(B21:N21)</f>
        <v>8948528.51</v>
      </c>
    </row>
    <row r="22" spans="1:23" ht="18.75" customHeight="1">
      <c r="A22" s="26" t="s">
        <v>33</v>
      </c>
      <c r="B22" s="28">
        <f>IF(B18&lt;&gt;0,ROUND((B18-1)*B21,2),0)</f>
        <v>225249.08</v>
      </c>
      <c r="C22" s="28">
        <f aca="true" t="shared" si="6" ref="C22:N22">IF(C18&lt;&gt;0,ROUND((C18-1)*C21,2),0)</f>
        <v>191876.8</v>
      </c>
      <c r="D22" s="28">
        <f t="shared" si="6"/>
        <v>218683.96</v>
      </c>
      <c r="E22" s="28">
        <f t="shared" si="6"/>
        <v>-52000.65</v>
      </c>
      <c r="F22" s="28">
        <f t="shared" si="6"/>
        <v>210675.72</v>
      </c>
      <c r="G22" s="28">
        <f t="shared" si="6"/>
        <v>391583.02</v>
      </c>
      <c r="H22" s="28">
        <f t="shared" si="6"/>
        <v>89745.7</v>
      </c>
      <c r="I22" s="28">
        <f t="shared" si="6"/>
        <v>137358.53</v>
      </c>
      <c r="J22" s="28">
        <f t="shared" si="6"/>
        <v>231013.85</v>
      </c>
      <c r="K22" s="28">
        <f t="shared" si="6"/>
        <v>163913.12</v>
      </c>
      <c r="L22" s="28">
        <f t="shared" si="6"/>
        <v>225982.78</v>
      </c>
      <c r="M22" s="28">
        <f t="shared" si="6"/>
        <v>101989.34</v>
      </c>
      <c r="N22" s="28">
        <f t="shared" si="6"/>
        <v>27104.61</v>
      </c>
      <c r="O22" s="28">
        <f t="shared" si="5"/>
        <v>2163175.86</v>
      </c>
      <c r="W22" s="51"/>
    </row>
    <row r="23" spans="1:15" ht="18.75" customHeight="1">
      <c r="A23" s="26" t="s">
        <v>34</v>
      </c>
      <c r="B23" s="28">
        <v>70781.7</v>
      </c>
      <c r="C23" s="28">
        <v>46235.61</v>
      </c>
      <c r="D23" s="28">
        <v>33088.15</v>
      </c>
      <c r="E23" s="28">
        <v>12762.36</v>
      </c>
      <c r="F23" s="28">
        <v>42235.72</v>
      </c>
      <c r="G23" s="28">
        <v>68301.13</v>
      </c>
      <c r="H23" s="28">
        <v>6565.3</v>
      </c>
      <c r="I23" s="28">
        <v>49815.73</v>
      </c>
      <c r="J23" s="28">
        <v>41474.72</v>
      </c>
      <c r="K23" s="28">
        <v>61712.76</v>
      </c>
      <c r="L23" s="28">
        <v>58462.85</v>
      </c>
      <c r="M23" s="28">
        <v>28392.05</v>
      </c>
      <c r="N23" s="28">
        <v>17014.15</v>
      </c>
      <c r="O23" s="28">
        <f t="shared" si="5"/>
        <v>536842.23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1117.2</v>
      </c>
      <c r="C26" s="28">
        <v>826.46</v>
      </c>
      <c r="D26" s="28">
        <v>724.16</v>
      </c>
      <c r="E26" s="28">
        <v>223.44</v>
      </c>
      <c r="F26" s="28">
        <v>786.08</v>
      </c>
      <c r="G26" s="28">
        <v>1106.43</v>
      </c>
      <c r="H26" s="28">
        <v>185.75</v>
      </c>
      <c r="I26" s="28">
        <v>861.46</v>
      </c>
      <c r="J26" s="28">
        <v>726.85</v>
      </c>
      <c r="K26" s="28">
        <v>950.29</v>
      </c>
      <c r="L26" s="28">
        <v>872.22</v>
      </c>
      <c r="M26" s="28">
        <v>495.34</v>
      </c>
      <c r="N26" s="28">
        <v>255.75</v>
      </c>
      <c r="O26" s="28">
        <f t="shared" si="5"/>
        <v>9131.43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873.32</v>
      </c>
      <c r="H27" s="28">
        <v>161.72</v>
      </c>
      <c r="I27" s="28">
        <v>683.29</v>
      </c>
      <c r="J27" s="28">
        <v>653.62</v>
      </c>
      <c r="K27" s="28">
        <v>839.64</v>
      </c>
      <c r="L27" s="28">
        <v>745.25</v>
      </c>
      <c r="M27" s="28">
        <v>421.82</v>
      </c>
      <c r="N27" s="28">
        <v>221.02</v>
      </c>
      <c r="O27" s="28">
        <f t="shared" si="5"/>
        <v>7809.88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-48056.8</v>
      </c>
      <c r="C31" s="28">
        <f aca="true" t="shared" si="7" ref="C31:O31">+C32+C34+C47+C48+C49+C54-C55</f>
        <v>-51211.6</v>
      </c>
      <c r="D31" s="28">
        <f t="shared" si="7"/>
        <v>-30483.2</v>
      </c>
      <c r="E31" s="28">
        <f t="shared" si="7"/>
        <v>-8474.4</v>
      </c>
      <c r="F31" s="28">
        <f t="shared" si="7"/>
        <v>-29119.2</v>
      </c>
      <c r="G31" s="28">
        <f t="shared" si="7"/>
        <v>-45315.6</v>
      </c>
      <c r="H31" s="28">
        <f t="shared" si="7"/>
        <v>-7246.8</v>
      </c>
      <c r="I31" s="28">
        <f t="shared" si="7"/>
        <v>-62898</v>
      </c>
      <c r="J31" s="28">
        <f t="shared" si="7"/>
        <v>-38442.8</v>
      </c>
      <c r="K31" s="28">
        <f t="shared" si="7"/>
        <v>732495.2</v>
      </c>
      <c r="L31" s="28">
        <f t="shared" si="7"/>
        <v>691530</v>
      </c>
      <c r="M31" s="28">
        <f t="shared" si="7"/>
        <v>-20759.2</v>
      </c>
      <c r="N31" s="28">
        <f t="shared" si="7"/>
        <v>-17208.4</v>
      </c>
      <c r="O31" s="28">
        <f t="shared" si="7"/>
        <v>1064809.2</v>
      </c>
    </row>
    <row r="32" spans="1:15" ht="18.75" customHeight="1">
      <c r="A32" s="26" t="s">
        <v>38</v>
      </c>
      <c r="B32" s="29">
        <f>+B33</f>
        <v>-48056.8</v>
      </c>
      <c r="C32" s="29">
        <f>+C33</f>
        <v>-51211.6</v>
      </c>
      <c r="D32" s="29">
        <f aca="true" t="shared" si="8" ref="D32:O32">+D33</f>
        <v>-30483.2</v>
      </c>
      <c r="E32" s="29">
        <f t="shared" si="8"/>
        <v>-8474.4</v>
      </c>
      <c r="F32" s="29">
        <f t="shared" si="8"/>
        <v>-29119.2</v>
      </c>
      <c r="G32" s="29">
        <f t="shared" si="8"/>
        <v>-45315.6</v>
      </c>
      <c r="H32" s="29">
        <f t="shared" si="8"/>
        <v>-7246.8</v>
      </c>
      <c r="I32" s="29">
        <f t="shared" si="8"/>
        <v>-62898</v>
      </c>
      <c r="J32" s="29">
        <f t="shared" si="8"/>
        <v>-38442.8</v>
      </c>
      <c r="K32" s="29">
        <f t="shared" si="8"/>
        <v>-23504.8</v>
      </c>
      <c r="L32" s="29">
        <f t="shared" si="8"/>
        <v>-19470</v>
      </c>
      <c r="M32" s="29">
        <f t="shared" si="8"/>
        <v>-20759.2</v>
      </c>
      <c r="N32" s="29">
        <f t="shared" si="8"/>
        <v>-17208.4</v>
      </c>
      <c r="O32" s="29">
        <f t="shared" si="8"/>
        <v>-402190.8</v>
      </c>
    </row>
    <row r="33" spans="1:26" ht="18.75" customHeight="1">
      <c r="A33" s="27" t="s">
        <v>39</v>
      </c>
      <c r="B33" s="16">
        <f>ROUND((-B9)*$G$3,2)</f>
        <v>-48056.8</v>
      </c>
      <c r="C33" s="16">
        <f aca="true" t="shared" si="9" ref="C33:N33">ROUND((-C9)*$G$3,2)</f>
        <v>-51211.6</v>
      </c>
      <c r="D33" s="16">
        <f t="shared" si="9"/>
        <v>-30483.2</v>
      </c>
      <c r="E33" s="16">
        <f t="shared" si="9"/>
        <v>-8474.4</v>
      </c>
      <c r="F33" s="16">
        <f t="shared" si="9"/>
        <v>-29119.2</v>
      </c>
      <c r="G33" s="16">
        <f t="shared" si="9"/>
        <v>-45315.6</v>
      </c>
      <c r="H33" s="16">
        <f t="shared" si="9"/>
        <v>-7246.8</v>
      </c>
      <c r="I33" s="16">
        <f t="shared" si="9"/>
        <v>-62898</v>
      </c>
      <c r="J33" s="16">
        <f t="shared" si="9"/>
        <v>-38442.8</v>
      </c>
      <c r="K33" s="16">
        <f t="shared" si="9"/>
        <v>-23504.8</v>
      </c>
      <c r="L33" s="16">
        <f t="shared" si="9"/>
        <v>-19470</v>
      </c>
      <c r="M33" s="16">
        <f t="shared" si="9"/>
        <v>-20759.2</v>
      </c>
      <c r="N33" s="16">
        <f t="shared" si="9"/>
        <v>-17208.4</v>
      </c>
      <c r="O33" s="30">
        <f aca="true" t="shared" si="10" ref="O33:O55">SUM(B33:N33)</f>
        <v>-402190.8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756000</v>
      </c>
      <c r="L34" s="29">
        <f t="shared" si="11"/>
        <v>711000</v>
      </c>
      <c r="M34" s="29">
        <f t="shared" si="11"/>
        <v>0</v>
      </c>
      <c r="N34" s="29">
        <f t="shared" si="11"/>
        <v>0</v>
      </c>
      <c r="O34" s="29">
        <f t="shared" si="11"/>
        <v>1467000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1845000</v>
      </c>
      <c r="L40" s="31">
        <v>1701000</v>
      </c>
      <c r="M40" s="31">
        <v>0</v>
      </c>
      <c r="N40" s="31">
        <v>0</v>
      </c>
      <c r="O40" s="31">
        <f t="shared" si="10"/>
        <v>3546000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1440914.0599999998</v>
      </c>
      <c r="C53" s="34">
        <f aca="true" t="shared" si="13" ref="C53:N53">+C20+C31</f>
        <v>1029537.3900000002</v>
      </c>
      <c r="D53" s="34">
        <f t="shared" si="13"/>
        <v>926826.31</v>
      </c>
      <c r="E53" s="34">
        <f t="shared" si="13"/>
        <v>286291.9099999999</v>
      </c>
      <c r="F53" s="34">
        <f t="shared" si="13"/>
        <v>1003425.16</v>
      </c>
      <c r="G53" s="34">
        <f t="shared" si="13"/>
        <v>1411130.01</v>
      </c>
      <c r="H53" s="34">
        <f t="shared" si="13"/>
        <v>239811.56000000003</v>
      </c>
      <c r="I53" s="34">
        <f t="shared" si="13"/>
        <v>1079403.75</v>
      </c>
      <c r="J53" s="34">
        <f t="shared" si="13"/>
        <v>916698.0999999997</v>
      </c>
      <c r="K53" s="34">
        <f t="shared" si="13"/>
        <v>1987399.0499999998</v>
      </c>
      <c r="L53" s="34">
        <f t="shared" si="13"/>
        <v>1849378.07</v>
      </c>
      <c r="M53" s="34">
        <f t="shared" si="13"/>
        <v>641267.82</v>
      </c>
      <c r="N53" s="34">
        <f t="shared" si="13"/>
        <v>322357.02</v>
      </c>
      <c r="O53" s="34">
        <f>SUM(B53:N53)</f>
        <v>13134440.209999999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1440914.05</v>
      </c>
      <c r="C59" s="42">
        <f t="shared" si="14"/>
        <v>1029537.3899999999</v>
      </c>
      <c r="D59" s="42">
        <f t="shared" si="14"/>
        <v>926826.32</v>
      </c>
      <c r="E59" s="42">
        <f t="shared" si="14"/>
        <v>286291.91</v>
      </c>
      <c r="F59" s="42">
        <f t="shared" si="14"/>
        <v>1003425.16</v>
      </c>
      <c r="G59" s="42">
        <f t="shared" si="14"/>
        <v>1411130.01</v>
      </c>
      <c r="H59" s="42">
        <f t="shared" si="14"/>
        <v>239811.57</v>
      </c>
      <c r="I59" s="42">
        <f t="shared" si="14"/>
        <v>1079403.75</v>
      </c>
      <c r="J59" s="42">
        <f t="shared" si="14"/>
        <v>916698.1</v>
      </c>
      <c r="K59" s="42">
        <f t="shared" si="14"/>
        <v>1987399.05</v>
      </c>
      <c r="L59" s="42">
        <f t="shared" si="14"/>
        <v>1849378.07</v>
      </c>
      <c r="M59" s="42">
        <f t="shared" si="14"/>
        <v>641267.82</v>
      </c>
      <c r="N59" s="42">
        <f t="shared" si="14"/>
        <v>322357.02</v>
      </c>
      <c r="O59" s="34">
        <f t="shared" si="14"/>
        <v>13134440.219999999</v>
      </c>
      <c r="Q59"/>
    </row>
    <row r="60" spans="1:18" ht="18.75" customHeight="1">
      <c r="A60" s="26" t="s">
        <v>54</v>
      </c>
      <c r="B60" s="42">
        <v>1171475.82</v>
      </c>
      <c r="C60" s="42">
        <v>730772.83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1902248.65</v>
      </c>
      <c r="P60"/>
      <c r="Q60"/>
      <c r="R60" s="41"/>
    </row>
    <row r="61" spans="1:16" ht="18.75" customHeight="1">
      <c r="A61" s="26" t="s">
        <v>55</v>
      </c>
      <c r="B61" s="42">
        <v>269438.23</v>
      </c>
      <c r="C61" s="42">
        <v>298764.56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568202.79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926826.32</v>
      </c>
      <c r="E62" s="43">
        <v>0</v>
      </c>
      <c r="F62" s="43">
        <v>0</v>
      </c>
      <c r="G62" s="43">
        <v>0</v>
      </c>
      <c r="H62" s="42">
        <v>239811.57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1166637.89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286291.91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286291.91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1003425.16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1003425.16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1411130.01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1411130.01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1079403.75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1079403.75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916698.1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916698.1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1987399.05</v>
      </c>
      <c r="L68" s="29">
        <v>1849378.07</v>
      </c>
      <c r="M68" s="43">
        <v>0</v>
      </c>
      <c r="N68" s="43">
        <v>0</v>
      </c>
      <c r="O68" s="34">
        <f t="shared" si="15"/>
        <v>3836777.12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641267.82</v>
      </c>
      <c r="N69" s="43">
        <v>0</v>
      </c>
      <c r="O69" s="34">
        <f t="shared" si="15"/>
        <v>641267.82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322357.02</v>
      </c>
      <c r="O70" s="46">
        <f t="shared" si="15"/>
        <v>322357.02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2023-06-13T13:30:29Z</dcterms:modified>
  <cp:category/>
  <cp:version/>
  <cp:contentType/>
  <cp:contentStatus/>
</cp:coreProperties>
</file>