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<sst xmlns="http://schemas.openxmlformats.org/spreadsheetml/2006/main" count="88" uniqueCount="85">
  <si>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</si>
  <si>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</si>
  <si>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</si>
  <si>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</si>
  <si>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</si>
  <si>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</si>
  <si>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</si>
  <si>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</si>
  <si>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</si>
  <si>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</si>
  <si>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</si>
  <si>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</si>
  <si>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</si>
  <si>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</si>
  <si>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</si>
  <si>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</si>
  <si>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</si>
  <si>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</si>
  <si>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</si>
  <si>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</si>
  <si>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</si>
  <si>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</si>
  <si>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</si>
  <si>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</si>
  <si>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</si>
  <si>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</si>
  <si>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</si>
  <si>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</si>
  <si>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</si>
  <si>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</si>
  <si>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</si>
  <si>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</si>
  <si>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</si>
  <si>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</si>
  <si>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</si>
  <si>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</si>
  <si>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</si>
  <si>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</si>
  <si>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</si>
  <si>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</si>
  <si>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</si>
  <si>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</si>
  <si>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</si>
  <si>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</si>
  <si>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</si>
  <si>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</si>
  <si>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</si>
  <si>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</si>
  <si>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</si>
  <si>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</si>
  <si>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</si>
  <si>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</si>
  <si>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</si>
  <si>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</si>
  <si>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</si>
  <si>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</si>
  <si>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</si>
  <si>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</si>
  <si>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</si>
  <si>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</si>
  <si>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</si>
  <si>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</si>
  <si>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</si>
  <si>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</si>
  <si>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</si>
  <si>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</si>
  <si>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</si>
  <si>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</si>
  <si>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</si>
  <si>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</si>
  <si>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</si>
  <si>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</si>
  <si>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</si>
  <si>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</si>
  <si>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</si>
  <si>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</si>
  <si>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</si>
  <si>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</si>
  <si>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</si>
  <si>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</si>
  <si>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</si>
  <si>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</si>
  <si>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</si>
  <si>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</si>
  <si>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03/06/23 - VENCIMENTO 12/06/23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</si>
</sst>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914400</xdr:colOff>
      <xdr:row>77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265162</v>
      </c>
      <c r="C7" s="9">
        <f t="shared" si="0"/>
        <v>186197</v>
      </c>
      <c r="D7" s="9">
        <f t="shared" si="0"/>
        <v>187178</v>
      </c>
      <c r="E7" s="9">
        <f t="shared" si="0"/>
        <v>47518</v>
      </c>
      <c r="F7" s="9">
        <f t="shared" si="0"/>
        <v>154502</v>
      </c>
      <c r="G7" s="9">
        <f t="shared" si="0"/>
        <v>235592</v>
      </c>
      <c r="H7" s="9">
        <f t="shared" si="0"/>
        <v>29704</v>
      </c>
      <c r="I7" s="9">
        <f t="shared" si="0"/>
        <v>173433</v>
      </c>
      <c r="J7" s="9">
        <f t="shared" si="0"/>
        <v>152872</v>
      </c>
      <c r="K7" s="9">
        <f t="shared" si="0"/>
        <v>233117</v>
      </c>
      <c r="L7" s="9">
        <f t="shared" si="0"/>
        <v>173713</v>
      </c>
      <c r="M7" s="9">
        <f t="shared" si="0"/>
        <v>81123</v>
      </c>
      <c r="N7" s="9">
        <f t="shared" si="0"/>
        <v>50850</v>
      </c>
      <c r="O7" s="9">
        <f t="shared" si="0"/>
        <v>1970961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10063</v>
      </c>
      <c r="C8" s="11">
        <f t="shared" si="1"/>
        <v>10722</v>
      </c>
      <c r="D8" s="11">
        <f t="shared" si="1"/>
        <v>6446</v>
      </c>
      <c r="E8" s="11">
        <f t="shared" si="1"/>
        <v>1730</v>
      </c>
      <c r="F8" s="11">
        <f t="shared" si="1"/>
        <v>5618</v>
      </c>
      <c r="G8" s="11">
        <f t="shared" si="1"/>
        <v>8445</v>
      </c>
      <c r="H8" s="11">
        <f t="shared" si="1"/>
        <v>1524</v>
      </c>
      <c r="I8" s="11">
        <f t="shared" si="1"/>
        <v>10917</v>
      </c>
      <c r="J8" s="11">
        <f t="shared" si="1"/>
        <v>7645</v>
      </c>
      <c r="K8" s="11">
        <f t="shared" si="1"/>
        <v>4677</v>
      </c>
      <c r="L8" s="11">
        <f t="shared" si="1"/>
        <v>3580</v>
      </c>
      <c r="M8" s="11">
        <f t="shared" si="1"/>
        <v>3483</v>
      </c>
      <c r="N8" s="11">
        <f t="shared" si="1"/>
        <v>2904</v>
      </c>
      <c r="O8" s="11">
        <f t="shared" si="1"/>
        <v>77754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10063</v>
      </c>
      <c r="C9" s="11">
        <v>10722</v>
      </c>
      <c r="D9" s="11">
        <v>6446</v>
      </c>
      <c r="E9" s="11">
        <v>1730</v>
      </c>
      <c r="F9" s="11">
        <v>5618</v>
      </c>
      <c r="G9" s="11">
        <v>8445</v>
      </c>
      <c r="H9" s="11">
        <v>1524</v>
      </c>
      <c r="I9" s="11">
        <v>10917</v>
      </c>
      <c r="J9" s="11">
        <v>7645</v>
      </c>
      <c r="K9" s="11">
        <v>4677</v>
      </c>
      <c r="L9" s="11">
        <v>3580</v>
      </c>
      <c r="M9" s="11">
        <v>3483</v>
      </c>
      <c r="N9" s="11">
        <v>2893</v>
      </c>
      <c r="O9" s="11">
        <f>SUM(B9:N9)</f>
        <v>77743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11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255099</v>
      </c>
      <c r="C11" s="13">
        <v>175475</v>
      </c>
      <c r="D11" s="13">
        <v>180732</v>
      </c>
      <c r="E11" s="13">
        <v>45788</v>
      </c>
      <c r="F11" s="13">
        <v>148884</v>
      </c>
      <c r="G11" s="13">
        <v>227147</v>
      </c>
      <c r="H11" s="13">
        <v>28180</v>
      </c>
      <c r="I11" s="13">
        <v>162516</v>
      </c>
      <c r="J11" s="13">
        <v>145227</v>
      </c>
      <c r="K11" s="13">
        <v>228440</v>
      </c>
      <c r="L11" s="13">
        <v>170133</v>
      </c>
      <c r="M11" s="13">
        <v>77640</v>
      </c>
      <c r="N11" s="13">
        <v>47946</v>
      </c>
      <c r="O11" s="11">
        <f>SUM(B11:N11)</f>
        <v>1893207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20539</v>
      </c>
      <c r="C12" s="13">
        <v>17828</v>
      </c>
      <c r="D12" s="13">
        <v>15078</v>
      </c>
      <c r="E12" s="13">
        <v>5323</v>
      </c>
      <c r="F12" s="13">
        <v>15103</v>
      </c>
      <c r="G12" s="13">
        <v>25302</v>
      </c>
      <c r="H12" s="13">
        <v>3518</v>
      </c>
      <c r="I12" s="13">
        <v>17323</v>
      </c>
      <c r="J12" s="13">
        <v>14081</v>
      </c>
      <c r="K12" s="13">
        <v>16951</v>
      </c>
      <c r="L12" s="13">
        <v>12005</v>
      </c>
      <c r="M12" s="13">
        <v>4518</v>
      </c>
      <c r="N12" s="13">
        <v>2342</v>
      </c>
      <c r="O12" s="11">
        <f>SUM(B12:N12)</f>
        <v>169911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234560</v>
      </c>
      <c r="C13" s="15">
        <f t="shared" si="2"/>
        <v>157647</v>
      </c>
      <c r="D13" s="15">
        <f t="shared" si="2"/>
        <v>165654</v>
      </c>
      <c r="E13" s="15">
        <f t="shared" si="2"/>
        <v>40465</v>
      </c>
      <c r="F13" s="15">
        <f t="shared" si="2"/>
        <v>133781</v>
      </c>
      <c r="G13" s="15">
        <f t="shared" si="2"/>
        <v>201845</v>
      </c>
      <c r="H13" s="15">
        <f t="shared" si="2"/>
        <v>24662</v>
      </c>
      <c r="I13" s="15">
        <f t="shared" si="2"/>
        <v>145193</v>
      </c>
      <c r="J13" s="15">
        <f t="shared" si="2"/>
        <v>131146</v>
      </c>
      <c r="K13" s="15">
        <f t="shared" si="2"/>
        <v>211489</v>
      </c>
      <c r="L13" s="15">
        <f t="shared" si="2"/>
        <v>158128</v>
      </c>
      <c r="M13" s="15">
        <f t="shared" si="2"/>
        <v>73122</v>
      </c>
      <c r="N13" s="15">
        <f t="shared" si="2"/>
        <v>45604</v>
      </c>
      <c r="O13" s="11">
        <f>SUM(B13:N13)</f>
        <v>1723296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1.203905553921908</v>
      </c>
      <c r="C18" s="19">
        <v>1.254724663148655</v>
      </c>
      <c r="D18" s="19">
        <v>1.357485779461143</v>
      </c>
      <c r="E18" s="19">
        <v>0.866901787675422</v>
      </c>
      <c r="F18" s="19">
        <v>1.302129980093372</v>
      </c>
      <c r="G18" s="19">
        <v>1.397736679288886</v>
      </c>
      <c r="H18" s="19">
        <v>1.770744886240575</v>
      </c>
      <c r="I18" s="19">
        <v>1.152644334791498</v>
      </c>
      <c r="J18" s="19">
        <v>1.388486700243166</v>
      </c>
      <c r="K18" s="19">
        <v>1.182265778959468</v>
      </c>
      <c r="L18" s="19">
        <v>1.29680458651513</v>
      </c>
      <c r="M18" s="19">
        <v>1.218777114965055</v>
      </c>
      <c r="N18" s="19">
        <v>1.084633576893491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1036301.0400000002</v>
      </c>
      <c r="C20" s="24">
        <f t="shared" si="3"/>
        <v>761978.3</v>
      </c>
      <c r="D20" s="24">
        <f t="shared" si="3"/>
        <v>725299.79</v>
      </c>
      <c r="E20" s="24">
        <f t="shared" si="3"/>
        <v>204820.77</v>
      </c>
      <c r="F20" s="24">
        <f t="shared" si="3"/>
        <v>667085.2200000001</v>
      </c>
      <c r="G20" s="24">
        <f t="shared" si="3"/>
        <v>909242.3499999999</v>
      </c>
      <c r="H20" s="24">
        <f t="shared" si="3"/>
        <v>190707.72</v>
      </c>
      <c r="I20" s="24">
        <f t="shared" si="3"/>
        <v>673541.0499999999</v>
      </c>
      <c r="J20" s="24">
        <f t="shared" si="3"/>
        <v>687623.1899999998</v>
      </c>
      <c r="K20" s="24">
        <f t="shared" si="3"/>
        <v>863598.1799999999</v>
      </c>
      <c r="L20" s="24">
        <f t="shared" si="3"/>
        <v>807579.2799999999</v>
      </c>
      <c r="M20" s="24">
        <f t="shared" si="3"/>
        <v>417097.05</v>
      </c>
      <c r="N20" s="24">
        <f t="shared" si="3"/>
        <v>206108.57</v>
      </c>
      <c r="O20" s="24">
        <f>O21+O22+O23+O24+O25+O26+O27+O28+O29</f>
        <v>8150982.509999998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768174.31</v>
      </c>
      <c r="C21" s="28">
        <f aca="true" t="shared" si="4" ref="C21:N21">ROUND((C15+C16)*C7,2)</f>
        <v>557250.38</v>
      </c>
      <c r="D21" s="28">
        <f t="shared" si="4"/>
        <v>491286.1</v>
      </c>
      <c r="E21" s="28">
        <f t="shared" si="4"/>
        <v>213070.71</v>
      </c>
      <c r="F21" s="28">
        <f t="shared" si="4"/>
        <v>470041.43</v>
      </c>
      <c r="G21" s="28">
        <f t="shared" si="4"/>
        <v>589733.89</v>
      </c>
      <c r="H21" s="28">
        <f t="shared" si="4"/>
        <v>99829.2</v>
      </c>
      <c r="I21" s="28">
        <f t="shared" si="4"/>
        <v>515390.85</v>
      </c>
      <c r="J21" s="28">
        <f t="shared" si="4"/>
        <v>456934.41</v>
      </c>
      <c r="K21" s="28">
        <f t="shared" si="4"/>
        <v>658625.46</v>
      </c>
      <c r="L21" s="28">
        <f t="shared" si="4"/>
        <v>558834.72</v>
      </c>
      <c r="M21" s="28">
        <f t="shared" si="4"/>
        <v>301144.8</v>
      </c>
      <c r="N21" s="28">
        <f t="shared" si="4"/>
        <v>170505.14</v>
      </c>
      <c r="O21" s="28">
        <f aca="true" t="shared" si="5" ref="O21:O29">SUM(B21:N21)</f>
        <v>5850821.399999999</v>
      </c>
    </row>
    <row r="22" spans="1:23" ht="18.75" customHeight="1">
      <c r="A22" s="26" t="s">
        <v>33</v>
      </c>
      <c r="B22" s="28">
        <f>IF(B18&lt;&gt;0,ROUND((B18-1)*B21,2),0)</f>
        <v>156635.01</v>
      </c>
      <c r="C22" s="28">
        <f aca="true" t="shared" si="6" ref="C22:N22">IF(C18&lt;&gt;0,ROUND((C18-1)*C21,2),0)</f>
        <v>141945.42</v>
      </c>
      <c r="D22" s="28">
        <f t="shared" si="6"/>
        <v>175627.79</v>
      </c>
      <c r="E22" s="28">
        <f t="shared" si="6"/>
        <v>-28359.33</v>
      </c>
      <c r="F22" s="28">
        <f t="shared" si="6"/>
        <v>142013.61</v>
      </c>
      <c r="G22" s="28">
        <f t="shared" si="6"/>
        <v>234558.8</v>
      </c>
      <c r="H22" s="28">
        <f t="shared" si="6"/>
        <v>76942.85</v>
      </c>
      <c r="I22" s="28">
        <f t="shared" si="6"/>
        <v>78671.49</v>
      </c>
      <c r="J22" s="28">
        <f t="shared" si="6"/>
        <v>177512.94</v>
      </c>
      <c r="K22" s="28">
        <f t="shared" si="6"/>
        <v>120044.88</v>
      </c>
      <c r="L22" s="28">
        <f t="shared" si="6"/>
        <v>165864.71</v>
      </c>
      <c r="M22" s="28">
        <f t="shared" si="6"/>
        <v>65883.59</v>
      </c>
      <c r="N22" s="28">
        <f t="shared" si="6"/>
        <v>14430.46</v>
      </c>
      <c r="O22" s="28">
        <f t="shared" si="5"/>
        <v>1521772.22</v>
      </c>
      <c r="W22" s="51"/>
    </row>
    <row r="23" spans="1:15" ht="18.75" customHeight="1">
      <c r="A23" s="26" t="s">
        <v>34</v>
      </c>
      <c r="B23" s="28">
        <v>46026.07</v>
      </c>
      <c r="C23" s="28">
        <v>33579.45</v>
      </c>
      <c r="D23" s="28">
        <v>25129.52</v>
      </c>
      <c r="E23" s="28">
        <v>9115.99</v>
      </c>
      <c r="F23" s="28">
        <v>26187.75</v>
      </c>
      <c r="G23" s="28">
        <v>39745.6</v>
      </c>
      <c r="H23" s="28">
        <v>5514.09</v>
      </c>
      <c r="I23" s="28">
        <v>33309.82</v>
      </c>
      <c r="J23" s="28">
        <v>29110.11</v>
      </c>
      <c r="K23" s="28">
        <v>40654.12</v>
      </c>
      <c r="L23" s="28">
        <v>38898.31</v>
      </c>
      <c r="M23" s="28">
        <v>18663.61</v>
      </c>
      <c r="N23" s="28">
        <v>10435.99</v>
      </c>
      <c r="O23" s="28">
        <f t="shared" si="5"/>
        <v>356370.43</v>
      </c>
    </row>
    <row r="24" spans="1:15" ht="18.75" customHeight="1">
      <c r="A24" s="26" t="s">
        <v>35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3574.14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28593.12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-1700.29</v>
      </c>
      <c r="E25" s="28">
        <v>0</v>
      </c>
      <c r="F25" s="28">
        <v>-1498.95</v>
      </c>
      <c r="G25" s="28">
        <v>0</v>
      </c>
      <c r="H25" s="28">
        <v>-2174.31</v>
      </c>
      <c r="I25" s="28">
        <v>0</v>
      </c>
      <c r="J25" s="28">
        <v>-5803.89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-11177.439999999999</v>
      </c>
    </row>
    <row r="26" spans="1:26" ht="18.75" customHeight="1">
      <c r="A26" s="26" t="s">
        <v>68</v>
      </c>
      <c r="B26" s="28">
        <v>1265.26</v>
      </c>
      <c r="C26" s="28">
        <v>955.68</v>
      </c>
      <c r="D26" s="28">
        <v>899.15</v>
      </c>
      <c r="E26" s="28">
        <v>253.05</v>
      </c>
      <c r="F26" s="28">
        <v>829.15</v>
      </c>
      <c r="G26" s="28">
        <v>1125.28</v>
      </c>
      <c r="H26" s="28">
        <v>236.9</v>
      </c>
      <c r="I26" s="28">
        <v>821.08</v>
      </c>
      <c r="J26" s="28">
        <v>856.07</v>
      </c>
      <c r="K26" s="28">
        <v>1066.05</v>
      </c>
      <c r="L26" s="28">
        <v>993.37</v>
      </c>
      <c r="M26" s="28">
        <v>503.41</v>
      </c>
      <c r="N26" s="28">
        <v>261.14</v>
      </c>
      <c r="O26" s="28">
        <f t="shared" si="5"/>
        <v>10065.589999999998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986.54</v>
      </c>
      <c r="C27" s="28">
        <v>734.49</v>
      </c>
      <c r="D27" s="28">
        <v>644.17</v>
      </c>
      <c r="E27" s="28">
        <v>196.77</v>
      </c>
      <c r="F27" s="28">
        <v>648.23</v>
      </c>
      <c r="G27" s="28">
        <v>873.27</v>
      </c>
      <c r="H27" s="28">
        <v>161.72</v>
      </c>
      <c r="I27" s="28">
        <v>683.29</v>
      </c>
      <c r="J27" s="28">
        <v>653.62</v>
      </c>
      <c r="K27" s="28">
        <v>839.58</v>
      </c>
      <c r="L27" s="28">
        <v>745.25</v>
      </c>
      <c r="M27" s="28">
        <v>421.82</v>
      </c>
      <c r="N27" s="28">
        <v>221.02</v>
      </c>
      <c r="O27" s="28">
        <f t="shared" si="5"/>
        <v>7809.7699999999995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59179.53</v>
      </c>
      <c r="C29" s="28">
        <v>23596.12</v>
      </c>
      <c r="D29" s="28">
        <v>31325.78</v>
      </c>
      <c r="E29" s="28">
        <v>8664.72</v>
      </c>
      <c r="F29" s="28">
        <v>26774.54</v>
      </c>
      <c r="G29" s="28">
        <v>41011.06</v>
      </c>
      <c r="H29" s="28">
        <v>8334.76</v>
      </c>
      <c r="I29" s="28">
        <v>40773.53</v>
      </c>
      <c r="J29" s="28">
        <v>26267.96</v>
      </c>
      <c r="K29" s="28">
        <v>40195.02</v>
      </c>
      <c r="L29" s="28">
        <v>40108.2</v>
      </c>
      <c r="M29" s="28">
        <v>28495.98</v>
      </c>
      <c r="N29" s="28">
        <v>8364.65</v>
      </c>
      <c r="O29" s="28">
        <f t="shared" si="5"/>
        <v>383091.85000000003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-44277.2</v>
      </c>
      <c r="C31" s="28">
        <f aca="true" t="shared" si="7" ref="C31:O31">+C32+C34+C47+C48+C49+C54-C55</f>
        <v>-47176.8</v>
      </c>
      <c r="D31" s="28">
        <f t="shared" si="7"/>
        <v>-28362.4</v>
      </c>
      <c r="E31" s="28">
        <f t="shared" si="7"/>
        <v>-7612</v>
      </c>
      <c r="F31" s="28">
        <f t="shared" si="7"/>
        <v>-24719.2</v>
      </c>
      <c r="G31" s="28">
        <f t="shared" si="7"/>
        <v>-37158</v>
      </c>
      <c r="H31" s="28">
        <f t="shared" si="7"/>
        <v>-6705.6</v>
      </c>
      <c r="I31" s="28">
        <f t="shared" si="7"/>
        <v>-48034.8</v>
      </c>
      <c r="J31" s="28">
        <f t="shared" si="7"/>
        <v>-33638</v>
      </c>
      <c r="K31" s="28">
        <f t="shared" si="7"/>
        <v>-740578.8</v>
      </c>
      <c r="L31" s="28">
        <f t="shared" si="7"/>
        <v>-681752</v>
      </c>
      <c r="M31" s="28">
        <f t="shared" si="7"/>
        <v>-15325.2</v>
      </c>
      <c r="N31" s="28">
        <f t="shared" si="7"/>
        <v>-12729.2</v>
      </c>
      <c r="O31" s="28">
        <f t="shared" si="7"/>
        <v>-1728069.2</v>
      </c>
    </row>
    <row r="32" spans="1:15" ht="18.75" customHeight="1">
      <c r="A32" s="26" t="s">
        <v>38</v>
      </c>
      <c r="B32" s="29">
        <f>+B33</f>
        <v>-44277.2</v>
      </c>
      <c r="C32" s="29">
        <f>+C33</f>
        <v>-47176.8</v>
      </c>
      <c r="D32" s="29">
        <f aca="true" t="shared" si="8" ref="D32:O32">+D33</f>
        <v>-28362.4</v>
      </c>
      <c r="E32" s="29">
        <f t="shared" si="8"/>
        <v>-7612</v>
      </c>
      <c r="F32" s="29">
        <f t="shared" si="8"/>
        <v>-24719.2</v>
      </c>
      <c r="G32" s="29">
        <f t="shared" si="8"/>
        <v>-37158</v>
      </c>
      <c r="H32" s="29">
        <f t="shared" si="8"/>
        <v>-6705.6</v>
      </c>
      <c r="I32" s="29">
        <f t="shared" si="8"/>
        <v>-48034.8</v>
      </c>
      <c r="J32" s="29">
        <f t="shared" si="8"/>
        <v>-33638</v>
      </c>
      <c r="K32" s="29">
        <f t="shared" si="8"/>
        <v>-20578.8</v>
      </c>
      <c r="L32" s="29">
        <f t="shared" si="8"/>
        <v>-15752</v>
      </c>
      <c r="M32" s="29">
        <f t="shared" si="8"/>
        <v>-15325.2</v>
      </c>
      <c r="N32" s="29">
        <f t="shared" si="8"/>
        <v>-12729.2</v>
      </c>
      <c r="O32" s="29">
        <f t="shared" si="8"/>
        <v>-342069.2</v>
      </c>
    </row>
    <row r="33" spans="1:26" ht="18.75" customHeight="1">
      <c r="A33" s="27" t="s">
        <v>39</v>
      </c>
      <c r="B33" s="16">
        <f>ROUND((-B9)*$G$3,2)</f>
        <v>-44277.2</v>
      </c>
      <c r="C33" s="16">
        <f aca="true" t="shared" si="9" ref="C33:N33">ROUND((-C9)*$G$3,2)</f>
        <v>-47176.8</v>
      </c>
      <c r="D33" s="16">
        <f t="shared" si="9"/>
        <v>-28362.4</v>
      </c>
      <c r="E33" s="16">
        <f t="shared" si="9"/>
        <v>-7612</v>
      </c>
      <c r="F33" s="16">
        <f t="shared" si="9"/>
        <v>-24719.2</v>
      </c>
      <c r="G33" s="16">
        <f t="shared" si="9"/>
        <v>-37158</v>
      </c>
      <c r="H33" s="16">
        <f t="shared" si="9"/>
        <v>-6705.6</v>
      </c>
      <c r="I33" s="16">
        <f t="shared" si="9"/>
        <v>-48034.8</v>
      </c>
      <c r="J33" s="16">
        <f t="shared" si="9"/>
        <v>-33638</v>
      </c>
      <c r="K33" s="16">
        <f t="shared" si="9"/>
        <v>-20578.8</v>
      </c>
      <c r="L33" s="16">
        <f t="shared" si="9"/>
        <v>-15752</v>
      </c>
      <c r="M33" s="16">
        <f t="shared" si="9"/>
        <v>-15325.2</v>
      </c>
      <c r="N33" s="16">
        <f t="shared" si="9"/>
        <v>-12729.2</v>
      </c>
      <c r="O33" s="30">
        <f aca="true" t="shared" si="10" ref="O33:O55">SUM(B33:N33)</f>
        <v>-342069.2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-720000</v>
      </c>
      <c r="L34" s="29">
        <f t="shared" si="11"/>
        <v>-666000</v>
      </c>
      <c r="M34" s="29">
        <f t="shared" si="11"/>
        <v>0</v>
      </c>
      <c r="N34" s="29">
        <f t="shared" si="11"/>
        <v>0</v>
      </c>
      <c r="O34" s="29">
        <f t="shared" si="11"/>
        <v>-1386000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-720000</v>
      </c>
      <c r="L41" s="31">
        <v>-666000</v>
      </c>
      <c r="M41" s="31">
        <v>0</v>
      </c>
      <c r="N41" s="31">
        <v>0</v>
      </c>
      <c r="O41" s="31">
        <f t="shared" si="10"/>
        <v>-1386000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992023.8400000002</v>
      </c>
      <c r="C53" s="34">
        <f aca="true" t="shared" si="13" ref="C53:N53">+C20+C31</f>
        <v>714801.5</v>
      </c>
      <c r="D53" s="34">
        <f t="shared" si="13"/>
        <v>696937.39</v>
      </c>
      <c r="E53" s="34">
        <f t="shared" si="13"/>
        <v>197208.77</v>
      </c>
      <c r="F53" s="34">
        <f t="shared" si="13"/>
        <v>642366.0200000001</v>
      </c>
      <c r="G53" s="34">
        <f t="shared" si="13"/>
        <v>872084.3499999999</v>
      </c>
      <c r="H53" s="34">
        <f t="shared" si="13"/>
        <v>184002.12</v>
      </c>
      <c r="I53" s="34">
        <f t="shared" si="13"/>
        <v>625506.2499999999</v>
      </c>
      <c r="J53" s="34">
        <f t="shared" si="13"/>
        <v>653985.1899999998</v>
      </c>
      <c r="K53" s="34">
        <f t="shared" si="13"/>
        <v>123019.37999999989</v>
      </c>
      <c r="L53" s="34">
        <f t="shared" si="13"/>
        <v>125827.27999999991</v>
      </c>
      <c r="M53" s="34">
        <f t="shared" si="13"/>
        <v>401771.85</v>
      </c>
      <c r="N53" s="34">
        <f t="shared" si="13"/>
        <v>193379.37</v>
      </c>
      <c r="O53" s="34">
        <f>SUM(B53:N53)</f>
        <v>6422913.31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992023.84</v>
      </c>
      <c r="C59" s="42">
        <f t="shared" si="14"/>
        <v>714801.49</v>
      </c>
      <c r="D59" s="42">
        <f t="shared" si="14"/>
        <v>696937.39</v>
      </c>
      <c r="E59" s="42">
        <f t="shared" si="14"/>
        <v>197208.77</v>
      </c>
      <c r="F59" s="42">
        <f t="shared" si="14"/>
        <v>642366.03</v>
      </c>
      <c r="G59" s="42">
        <f t="shared" si="14"/>
        <v>872084.35</v>
      </c>
      <c r="H59" s="42">
        <f t="shared" si="14"/>
        <v>184002.12</v>
      </c>
      <c r="I59" s="42">
        <f t="shared" si="14"/>
        <v>625506.24</v>
      </c>
      <c r="J59" s="42">
        <f t="shared" si="14"/>
        <v>653985.18</v>
      </c>
      <c r="K59" s="42">
        <f t="shared" si="14"/>
        <v>123019.38</v>
      </c>
      <c r="L59" s="42">
        <f t="shared" si="14"/>
        <v>125827.28</v>
      </c>
      <c r="M59" s="42">
        <f t="shared" si="14"/>
        <v>401771.85</v>
      </c>
      <c r="N59" s="42">
        <f t="shared" si="14"/>
        <v>193379.37</v>
      </c>
      <c r="O59" s="34">
        <f t="shared" si="14"/>
        <v>6422913.289999999</v>
      </c>
      <c r="Q59"/>
    </row>
    <row r="60" spans="1:18" ht="18.75" customHeight="1">
      <c r="A60" s="26" t="s">
        <v>54</v>
      </c>
      <c r="B60" s="42">
        <v>810119.2</v>
      </c>
      <c r="C60" s="42">
        <v>509513.5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1319632.7</v>
      </c>
      <c r="P60"/>
      <c r="Q60"/>
      <c r="R60" s="41"/>
    </row>
    <row r="61" spans="1:16" ht="18.75" customHeight="1">
      <c r="A61" s="26" t="s">
        <v>55</v>
      </c>
      <c r="B61" s="42">
        <v>181904.64</v>
      </c>
      <c r="C61" s="42">
        <v>205287.99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387192.63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696937.39</v>
      </c>
      <c r="E62" s="43">
        <v>0</v>
      </c>
      <c r="F62" s="43">
        <v>0</v>
      </c>
      <c r="G62" s="43">
        <v>0</v>
      </c>
      <c r="H62" s="42">
        <v>184002.12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880939.51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197208.77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197208.77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642366.03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642366.03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872084.35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872084.35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625506.24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625506.24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653985.18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653985.18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123019.38</v>
      </c>
      <c r="L68" s="29">
        <v>125827.28</v>
      </c>
      <c r="M68" s="43">
        <v>0</v>
      </c>
      <c r="N68" s="43">
        <v>0</v>
      </c>
      <c r="O68" s="34">
        <f t="shared" si="15"/>
        <v>248846.66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401771.85</v>
      </c>
      <c r="N69" s="43">
        <v>0</v>
      </c>
      <c r="O69" s="34">
        <f t="shared" si="15"/>
        <v>401771.85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193379.37</v>
      </c>
      <c r="O70" s="46">
        <f t="shared" si="15"/>
        <v>193379.37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2023-06-07T20:27:05Z</dcterms:modified>
  <cp:category/>
  <cp:version/>
  <cp:contentType/>
  <cp:contentStatus/>
</cp:coreProperties>
</file>