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<sst xmlns="http://schemas.openxmlformats.org/spreadsheetml/2006/main" count="88" uniqueCount="85">
  <si>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</si>
  <si>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</si>
  <si>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</si>
  <si>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</si>
  <si>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</si>
  <si>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</si>
  <si>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</si>
  <si>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</si>
  <si>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</si>
  <si>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</si>
  <si>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</si>
  <si>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</si>
  <si>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</si>
  <si>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</si>
  <si>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</si>
  <si>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</si>
  <si>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</si>
  <si>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</si>
  <si>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</si>
  <si>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</si>
  <si>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</si>
  <si>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</si>
  <si>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</si>
  <si>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</si>
  <si>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</si>
  <si>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</si>
  <si>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</si>
  <si>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</si>
  <si>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</si>
  <si>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</si>
  <si>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</si>
  <si>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</si>
  <si>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</si>
  <si>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</si>
  <si>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</si>
  <si>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</si>
  <si>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</si>
  <si>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</si>
  <si>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</si>
  <si>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</si>
  <si>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</si>
  <si>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</si>
  <si>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</si>
  <si>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</si>
  <si>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</si>
  <si>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</si>
  <si>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</si>
  <si>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</si>
  <si>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</si>
  <si>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</si>
  <si>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</si>
  <si>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</si>
  <si>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</si>
  <si>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</si>
  <si>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</si>
  <si>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</si>
  <si>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</si>
  <si>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</si>
  <si>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</si>
  <si>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</si>
  <si>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</si>
  <si>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</si>
  <si>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</si>
  <si>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</si>
  <si>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</si>
  <si>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</si>
  <si>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</si>
  <si>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</si>
  <si>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</si>
  <si>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</si>
  <si>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</si>
  <si>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</si>
  <si>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</si>
  <si>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</si>
  <si>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</si>
  <si>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</si>
  <si>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</si>
  <si>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</si>
  <si>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</si>
  <si>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</si>
  <si>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</si>
  <si>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</si>
  <si>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</si>
  <si>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</si>
  <si>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02/06/23 - VENCIMENTO 12/06/23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</si>
</sst>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394146</v>
      </c>
      <c r="C7" s="9">
        <f t="shared" si="0"/>
        <v>276357</v>
      </c>
      <c r="D7" s="9">
        <f t="shared" si="0"/>
        <v>261968</v>
      </c>
      <c r="E7" s="9">
        <f t="shared" si="0"/>
        <v>70523</v>
      </c>
      <c r="F7" s="9">
        <f t="shared" si="0"/>
        <v>244198</v>
      </c>
      <c r="G7" s="9">
        <f t="shared" si="0"/>
        <v>384865</v>
      </c>
      <c r="H7" s="9">
        <f t="shared" si="0"/>
        <v>40339</v>
      </c>
      <c r="I7" s="9">
        <f t="shared" si="0"/>
        <v>305468</v>
      </c>
      <c r="J7" s="9">
        <f t="shared" si="0"/>
        <v>224780</v>
      </c>
      <c r="K7" s="9">
        <f t="shared" si="0"/>
        <v>355828</v>
      </c>
      <c r="L7" s="9">
        <f t="shared" si="0"/>
        <v>257979</v>
      </c>
      <c r="M7" s="9">
        <f t="shared" si="0"/>
        <v>135522</v>
      </c>
      <c r="N7" s="9">
        <f t="shared" si="0"/>
        <v>86142</v>
      </c>
      <c r="O7" s="9">
        <f t="shared" si="0"/>
        <v>3038115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11216</v>
      </c>
      <c r="C8" s="11">
        <f t="shared" si="1"/>
        <v>11567</v>
      </c>
      <c r="D8" s="11">
        <f t="shared" si="1"/>
        <v>6703</v>
      </c>
      <c r="E8" s="11">
        <f t="shared" si="1"/>
        <v>2016</v>
      </c>
      <c r="F8" s="11">
        <f t="shared" si="1"/>
        <v>6128</v>
      </c>
      <c r="G8" s="11">
        <f t="shared" si="1"/>
        <v>10289</v>
      </c>
      <c r="H8" s="11">
        <f t="shared" si="1"/>
        <v>1475</v>
      </c>
      <c r="I8" s="11">
        <f t="shared" si="1"/>
        <v>14041</v>
      </c>
      <c r="J8" s="11">
        <f t="shared" si="1"/>
        <v>8835</v>
      </c>
      <c r="K8" s="11">
        <f t="shared" si="1"/>
        <v>5200</v>
      </c>
      <c r="L8" s="11">
        <f t="shared" si="1"/>
        <v>4166</v>
      </c>
      <c r="M8" s="11">
        <f t="shared" si="1"/>
        <v>4727</v>
      </c>
      <c r="N8" s="11">
        <f t="shared" si="1"/>
        <v>4065</v>
      </c>
      <c r="O8" s="11">
        <f t="shared" si="1"/>
        <v>90428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11216</v>
      </c>
      <c r="C9" s="11">
        <v>11567</v>
      </c>
      <c r="D9" s="11">
        <v>6703</v>
      </c>
      <c r="E9" s="11">
        <v>2016</v>
      </c>
      <c r="F9" s="11">
        <v>6128</v>
      </c>
      <c r="G9" s="11">
        <v>10289</v>
      </c>
      <c r="H9" s="11">
        <v>1475</v>
      </c>
      <c r="I9" s="11">
        <v>14041</v>
      </c>
      <c r="J9" s="11">
        <v>8835</v>
      </c>
      <c r="K9" s="11">
        <v>5197</v>
      </c>
      <c r="L9" s="11">
        <v>4166</v>
      </c>
      <c r="M9" s="11">
        <v>4727</v>
      </c>
      <c r="N9" s="11">
        <v>4054</v>
      </c>
      <c r="O9" s="11">
        <f>SUM(B9:N9)</f>
        <v>90414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3</v>
      </c>
      <c r="L10" s="13">
        <v>0</v>
      </c>
      <c r="M10" s="13">
        <v>0</v>
      </c>
      <c r="N10" s="13">
        <v>11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382930</v>
      </c>
      <c r="C11" s="13">
        <v>264790</v>
      </c>
      <c r="D11" s="13">
        <v>255265</v>
      </c>
      <c r="E11" s="13">
        <v>68507</v>
      </c>
      <c r="F11" s="13">
        <v>238070</v>
      </c>
      <c r="G11" s="13">
        <v>374576</v>
      </c>
      <c r="H11" s="13">
        <v>38864</v>
      </c>
      <c r="I11" s="13">
        <v>291427</v>
      </c>
      <c r="J11" s="13">
        <v>215945</v>
      </c>
      <c r="K11" s="13">
        <v>350628</v>
      </c>
      <c r="L11" s="13">
        <v>253813</v>
      </c>
      <c r="M11" s="13">
        <v>130795</v>
      </c>
      <c r="N11" s="13">
        <v>82077</v>
      </c>
      <c r="O11" s="11">
        <f>SUM(B11:N11)</f>
        <v>2947687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28934</v>
      </c>
      <c r="C12" s="13">
        <v>24676</v>
      </c>
      <c r="D12" s="13">
        <v>20423</v>
      </c>
      <c r="E12" s="13">
        <v>7703</v>
      </c>
      <c r="F12" s="13">
        <v>22643</v>
      </c>
      <c r="G12" s="13">
        <v>36939</v>
      </c>
      <c r="H12" s="13">
        <v>4284</v>
      </c>
      <c r="I12" s="13">
        <v>28808</v>
      </c>
      <c r="J12" s="13">
        <v>19813</v>
      </c>
      <c r="K12" s="13">
        <v>24420</v>
      </c>
      <c r="L12" s="13">
        <v>18140</v>
      </c>
      <c r="M12" s="13">
        <v>6798</v>
      </c>
      <c r="N12" s="13">
        <v>3635</v>
      </c>
      <c r="O12" s="11">
        <f>SUM(B12:N12)</f>
        <v>247216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353996</v>
      </c>
      <c r="C13" s="15">
        <f t="shared" si="2"/>
        <v>240114</v>
      </c>
      <c r="D13" s="15">
        <f t="shared" si="2"/>
        <v>234842</v>
      </c>
      <c r="E13" s="15">
        <f t="shared" si="2"/>
        <v>60804</v>
      </c>
      <c r="F13" s="15">
        <f t="shared" si="2"/>
        <v>215427</v>
      </c>
      <c r="G13" s="15">
        <f t="shared" si="2"/>
        <v>337637</v>
      </c>
      <c r="H13" s="15">
        <f t="shared" si="2"/>
        <v>34580</v>
      </c>
      <c r="I13" s="15">
        <f t="shared" si="2"/>
        <v>262619</v>
      </c>
      <c r="J13" s="15">
        <f t="shared" si="2"/>
        <v>196132</v>
      </c>
      <c r="K13" s="15">
        <f t="shared" si="2"/>
        <v>326208</v>
      </c>
      <c r="L13" s="15">
        <f t="shared" si="2"/>
        <v>235673</v>
      </c>
      <c r="M13" s="15">
        <f t="shared" si="2"/>
        <v>123997</v>
      </c>
      <c r="N13" s="15">
        <f t="shared" si="2"/>
        <v>78442</v>
      </c>
      <c r="O13" s="11">
        <f>SUM(B13:N13)</f>
        <v>2700471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1.196651534886504</v>
      </c>
      <c r="C18" s="19">
        <v>1.215081126944818</v>
      </c>
      <c r="D18" s="19">
        <v>1.311276403098868</v>
      </c>
      <c r="E18" s="19">
        <v>0.864003351679041</v>
      </c>
      <c r="F18" s="19">
        <v>1.293147092567973</v>
      </c>
      <c r="G18" s="19">
        <v>1.399571460142656</v>
      </c>
      <c r="H18" s="19">
        <v>1.700660081681067</v>
      </c>
      <c r="I18" s="19">
        <v>1.151788641003768</v>
      </c>
      <c r="J18" s="19">
        <v>1.345287452538994</v>
      </c>
      <c r="K18" s="19">
        <v>1.154234809348547</v>
      </c>
      <c r="L18" s="19">
        <v>1.28234883880128</v>
      </c>
      <c r="M18" s="19">
        <v>1.202039683635559</v>
      </c>
      <c r="N18" s="19">
        <v>1.08179609022957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1503702.68</v>
      </c>
      <c r="C20" s="24">
        <f t="shared" si="3"/>
        <v>1080496.3800000001</v>
      </c>
      <c r="D20" s="24">
        <f t="shared" si="3"/>
        <v>968984.27</v>
      </c>
      <c r="E20" s="24">
        <f t="shared" si="3"/>
        <v>297504.16</v>
      </c>
      <c r="F20" s="24">
        <f t="shared" si="3"/>
        <v>1031871.23</v>
      </c>
      <c r="G20" s="24">
        <f t="shared" si="3"/>
        <v>1462117.99</v>
      </c>
      <c r="H20" s="24">
        <f t="shared" si="3"/>
        <v>245421.50000000003</v>
      </c>
      <c r="I20" s="24">
        <f t="shared" si="3"/>
        <v>1141139.27</v>
      </c>
      <c r="J20" s="24">
        <f t="shared" si="3"/>
        <v>970476.87</v>
      </c>
      <c r="K20" s="24">
        <f t="shared" si="3"/>
        <v>1267678.1700000002</v>
      </c>
      <c r="L20" s="24">
        <f t="shared" si="3"/>
        <v>1167907.3299999998</v>
      </c>
      <c r="M20" s="24">
        <f t="shared" si="3"/>
        <v>664742.6299999999</v>
      </c>
      <c r="N20" s="24">
        <f t="shared" si="3"/>
        <v>340150.35000000003</v>
      </c>
      <c r="O20" s="24">
        <f>O21+O22+O23+O24+O25+O26+O27+O28+O29</f>
        <v>12142192.829999996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1141840.96</v>
      </c>
      <c r="C21" s="28">
        <f aca="true" t="shared" si="4" ref="C21:N21">ROUND((C15+C16)*C7,2)</f>
        <v>827081.23</v>
      </c>
      <c r="D21" s="28">
        <f t="shared" si="4"/>
        <v>687587.41</v>
      </c>
      <c r="E21" s="28">
        <f t="shared" si="4"/>
        <v>316225.13</v>
      </c>
      <c r="F21" s="28">
        <f t="shared" si="4"/>
        <v>742923.58</v>
      </c>
      <c r="G21" s="28">
        <f t="shared" si="4"/>
        <v>963394.07</v>
      </c>
      <c r="H21" s="28">
        <f t="shared" si="4"/>
        <v>135571.31</v>
      </c>
      <c r="I21" s="28">
        <f t="shared" si="4"/>
        <v>907759.26</v>
      </c>
      <c r="J21" s="28">
        <f t="shared" si="4"/>
        <v>671867.42</v>
      </c>
      <c r="K21" s="28">
        <f t="shared" si="4"/>
        <v>1005320.85</v>
      </c>
      <c r="L21" s="28">
        <f t="shared" si="4"/>
        <v>829918.44</v>
      </c>
      <c r="M21" s="28">
        <f t="shared" si="4"/>
        <v>503084.77</v>
      </c>
      <c r="N21" s="28">
        <f t="shared" si="4"/>
        <v>288842.74</v>
      </c>
      <c r="O21" s="28">
        <f aca="true" t="shared" si="5" ref="O21:O29">SUM(B21:N21)</f>
        <v>9021417.169999998</v>
      </c>
    </row>
    <row r="22" spans="1:23" ht="18.75" customHeight="1">
      <c r="A22" s="26" t="s">
        <v>33</v>
      </c>
      <c r="B22" s="28">
        <f>IF(B18&lt;&gt;0,ROUND((B18-1)*B21,2),0)</f>
        <v>224544.78</v>
      </c>
      <c r="C22" s="28">
        <f aca="true" t="shared" si="6" ref="C22:N22">IF(C18&lt;&gt;0,ROUND((C18-1)*C21,2),0)</f>
        <v>177889.56</v>
      </c>
      <c r="D22" s="28">
        <f t="shared" si="6"/>
        <v>214029.74</v>
      </c>
      <c r="E22" s="28">
        <f t="shared" si="6"/>
        <v>-43005.56</v>
      </c>
      <c r="F22" s="28">
        <f t="shared" si="6"/>
        <v>217785.89</v>
      </c>
      <c r="G22" s="28">
        <f t="shared" si="6"/>
        <v>384944.78</v>
      </c>
      <c r="H22" s="28">
        <f t="shared" si="6"/>
        <v>94989.41</v>
      </c>
      <c r="I22" s="28">
        <f t="shared" si="6"/>
        <v>137787.54</v>
      </c>
      <c r="J22" s="28">
        <f t="shared" si="6"/>
        <v>231987.39</v>
      </c>
      <c r="K22" s="28">
        <f t="shared" si="6"/>
        <v>155055.47</v>
      </c>
      <c r="L22" s="28">
        <f t="shared" si="6"/>
        <v>234326.51</v>
      </c>
      <c r="M22" s="28">
        <f t="shared" si="6"/>
        <v>101643.09</v>
      </c>
      <c r="N22" s="28">
        <f t="shared" si="6"/>
        <v>23626.21</v>
      </c>
      <c r="O22" s="28">
        <f t="shared" si="5"/>
        <v>2155604.8099999996</v>
      </c>
      <c r="W22" s="51"/>
    </row>
    <row r="23" spans="1:15" ht="18.75" customHeight="1">
      <c r="A23" s="26" t="s">
        <v>34</v>
      </c>
      <c r="B23" s="28">
        <v>71991.27</v>
      </c>
      <c r="C23" s="28">
        <v>46454.45</v>
      </c>
      <c r="D23" s="28">
        <v>34277.65</v>
      </c>
      <c r="E23" s="28">
        <v>13318.11</v>
      </c>
      <c r="F23" s="28">
        <v>42365.09</v>
      </c>
      <c r="G23" s="28">
        <v>68591.23</v>
      </c>
      <c r="H23" s="28">
        <v>6490.35</v>
      </c>
      <c r="I23" s="28">
        <v>49385.9</v>
      </c>
      <c r="J23" s="28">
        <v>42677.47</v>
      </c>
      <c r="K23" s="28">
        <v>63138.5</v>
      </c>
      <c r="L23" s="28">
        <v>59793.91</v>
      </c>
      <c r="M23" s="28">
        <v>28617.79</v>
      </c>
      <c r="N23" s="28">
        <v>16952.52</v>
      </c>
      <c r="O23" s="28">
        <f t="shared" si="5"/>
        <v>544054.2400000001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-1498.95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-11177.439999999999</v>
      </c>
    </row>
    <row r="26" spans="1:26" ht="18.75" customHeight="1">
      <c r="A26" s="26" t="s">
        <v>68</v>
      </c>
      <c r="B26" s="28">
        <v>1125.28</v>
      </c>
      <c r="C26" s="28">
        <v>823.77</v>
      </c>
      <c r="D26" s="28">
        <v>732.24</v>
      </c>
      <c r="E26" s="28">
        <v>226.13</v>
      </c>
      <c r="F26" s="28">
        <v>783.39</v>
      </c>
      <c r="G26" s="28">
        <v>1109.13</v>
      </c>
      <c r="H26" s="28">
        <v>185.75</v>
      </c>
      <c r="I26" s="28">
        <v>858.76</v>
      </c>
      <c r="J26" s="28">
        <v>734.93</v>
      </c>
      <c r="K26" s="28">
        <v>955.68</v>
      </c>
      <c r="L26" s="28">
        <v>880.3</v>
      </c>
      <c r="M26" s="28">
        <v>495.34</v>
      </c>
      <c r="N26" s="28">
        <v>253.04</v>
      </c>
      <c r="O26" s="28">
        <f t="shared" si="5"/>
        <v>9163.740000000002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986.54</v>
      </c>
      <c r="C27" s="28">
        <v>734.49</v>
      </c>
      <c r="D27" s="28">
        <v>644.17</v>
      </c>
      <c r="E27" s="28">
        <v>196.77</v>
      </c>
      <c r="F27" s="28">
        <v>648.23</v>
      </c>
      <c r="G27" s="28">
        <v>873.27</v>
      </c>
      <c r="H27" s="28">
        <v>161.72</v>
      </c>
      <c r="I27" s="28">
        <v>683.29</v>
      </c>
      <c r="J27" s="28">
        <v>653.62</v>
      </c>
      <c r="K27" s="28">
        <v>839.58</v>
      </c>
      <c r="L27" s="28">
        <v>745.25</v>
      </c>
      <c r="M27" s="28">
        <v>421.82</v>
      </c>
      <c r="N27" s="28">
        <v>221.02</v>
      </c>
      <c r="O27" s="28">
        <f t="shared" si="5"/>
        <v>7809.7699999999995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59179.53</v>
      </c>
      <c r="C29" s="28">
        <v>23596.12</v>
      </c>
      <c r="D29" s="28">
        <v>31325.78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26267.96</v>
      </c>
      <c r="K29" s="28">
        <v>40195.02</v>
      </c>
      <c r="L29" s="28">
        <v>40108.2</v>
      </c>
      <c r="M29" s="28">
        <v>28495.98</v>
      </c>
      <c r="N29" s="28">
        <v>8364.65</v>
      </c>
      <c r="O29" s="28">
        <f t="shared" si="5"/>
        <v>383091.85000000003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-49350.4</v>
      </c>
      <c r="C31" s="28">
        <f aca="true" t="shared" si="7" ref="C31:O31">+C32+C34+C47+C48+C49+C54-C55</f>
        <v>-51884.8</v>
      </c>
      <c r="D31" s="28">
        <f t="shared" si="7"/>
        <v>-29493.2</v>
      </c>
      <c r="E31" s="28">
        <f t="shared" si="7"/>
        <v>-8870.4</v>
      </c>
      <c r="F31" s="28">
        <f t="shared" si="7"/>
        <v>-48160.08</v>
      </c>
      <c r="G31" s="28">
        <f t="shared" si="7"/>
        <v>-61106.47</v>
      </c>
      <c r="H31" s="28">
        <f t="shared" si="7"/>
        <v>-6886</v>
      </c>
      <c r="I31" s="28">
        <f t="shared" si="7"/>
        <v>-61780.4</v>
      </c>
      <c r="J31" s="28">
        <f t="shared" si="7"/>
        <v>-38874</v>
      </c>
      <c r="K31" s="28">
        <f t="shared" si="7"/>
        <v>382133.2</v>
      </c>
      <c r="L31" s="28">
        <f t="shared" si="7"/>
        <v>350206.13</v>
      </c>
      <c r="M31" s="28">
        <f t="shared" si="7"/>
        <v>-25295.91</v>
      </c>
      <c r="N31" s="28">
        <f t="shared" si="7"/>
        <v>-18914.73</v>
      </c>
      <c r="O31" s="28">
        <f t="shared" si="7"/>
        <v>331722.94</v>
      </c>
    </row>
    <row r="32" spans="1:15" ht="18.75" customHeight="1">
      <c r="A32" s="26" t="s">
        <v>38</v>
      </c>
      <c r="B32" s="29">
        <f>+B33</f>
        <v>-49350.4</v>
      </c>
      <c r="C32" s="29">
        <f>+C33</f>
        <v>-50894.8</v>
      </c>
      <c r="D32" s="29">
        <f aca="true" t="shared" si="8" ref="D32:O32">+D33</f>
        <v>-29493.2</v>
      </c>
      <c r="E32" s="29">
        <f t="shared" si="8"/>
        <v>-8870.4</v>
      </c>
      <c r="F32" s="29">
        <f t="shared" si="8"/>
        <v>-26963.2</v>
      </c>
      <c r="G32" s="29">
        <f t="shared" si="8"/>
        <v>-45271.6</v>
      </c>
      <c r="H32" s="29">
        <f t="shared" si="8"/>
        <v>-6490</v>
      </c>
      <c r="I32" s="29">
        <f t="shared" si="8"/>
        <v>-61780.4</v>
      </c>
      <c r="J32" s="29">
        <f t="shared" si="8"/>
        <v>-38874</v>
      </c>
      <c r="K32" s="29">
        <f t="shared" si="8"/>
        <v>-22866.8</v>
      </c>
      <c r="L32" s="29">
        <f t="shared" si="8"/>
        <v>-18330.4</v>
      </c>
      <c r="M32" s="29">
        <f t="shared" si="8"/>
        <v>-20798.8</v>
      </c>
      <c r="N32" s="29">
        <f t="shared" si="8"/>
        <v>-17837.6</v>
      </c>
      <c r="O32" s="29">
        <f t="shared" si="8"/>
        <v>-397821.60000000003</v>
      </c>
    </row>
    <row r="33" spans="1:26" ht="18.75" customHeight="1">
      <c r="A33" s="27" t="s">
        <v>39</v>
      </c>
      <c r="B33" s="16">
        <f>ROUND((-B9)*$G$3,2)</f>
        <v>-49350.4</v>
      </c>
      <c r="C33" s="16">
        <f aca="true" t="shared" si="9" ref="C33:N33">ROUND((-C9)*$G$3,2)</f>
        <v>-50894.8</v>
      </c>
      <c r="D33" s="16">
        <f t="shared" si="9"/>
        <v>-29493.2</v>
      </c>
      <c r="E33" s="16">
        <f t="shared" si="9"/>
        <v>-8870.4</v>
      </c>
      <c r="F33" s="16">
        <f t="shared" si="9"/>
        <v>-26963.2</v>
      </c>
      <c r="G33" s="16">
        <f t="shared" si="9"/>
        <v>-45271.6</v>
      </c>
      <c r="H33" s="16">
        <f t="shared" si="9"/>
        <v>-6490</v>
      </c>
      <c r="I33" s="16">
        <f t="shared" si="9"/>
        <v>-61780.4</v>
      </c>
      <c r="J33" s="16">
        <f t="shared" si="9"/>
        <v>-38874</v>
      </c>
      <c r="K33" s="16">
        <f t="shared" si="9"/>
        <v>-22866.8</v>
      </c>
      <c r="L33" s="16">
        <f t="shared" si="9"/>
        <v>-18330.4</v>
      </c>
      <c r="M33" s="16">
        <f t="shared" si="9"/>
        <v>-20798.8</v>
      </c>
      <c r="N33" s="16">
        <f t="shared" si="9"/>
        <v>-17837.6</v>
      </c>
      <c r="O33" s="30">
        <f aca="true" t="shared" si="10" ref="O33:O55">SUM(B33:N33)</f>
        <v>-397821.60000000003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-990</v>
      </c>
      <c r="D34" s="29">
        <f t="shared" si="11"/>
        <v>0</v>
      </c>
      <c r="E34" s="29">
        <f t="shared" si="11"/>
        <v>0</v>
      </c>
      <c r="F34" s="29">
        <f t="shared" si="11"/>
        <v>-21196.88</v>
      </c>
      <c r="G34" s="29">
        <f t="shared" si="11"/>
        <v>-15834.87</v>
      </c>
      <c r="H34" s="29">
        <f t="shared" si="11"/>
        <v>-396</v>
      </c>
      <c r="I34" s="29">
        <f t="shared" si="11"/>
        <v>0</v>
      </c>
      <c r="J34" s="29">
        <f t="shared" si="11"/>
        <v>0</v>
      </c>
      <c r="K34" s="29">
        <f t="shared" si="11"/>
        <v>405000</v>
      </c>
      <c r="L34" s="29">
        <f t="shared" si="11"/>
        <v>368536.53</v>
      </c>
      <c r="M34" s="29">
        <f t="shared" si="11"/>
        <v>-4497.11</v>
      </c>
      <c r="N34" s="29">
        <f t="shared" si="11"/>
        <v>-1077.13</v>
      </c>
      <c r="O34" s="29">
        <f t="shared" si="11"/>
        <v>729544.54</v>
      </c>
    </row>
    <row r="35" spans="1:26" ht="18.75" customHeight="1">
      <c r="A35" s="27" t="s">
        <v>41</v>
      </c>
      <c r="B35" s="31">
        <v>0</v>
      </c>
      <c r="C35" s="31">
        <v>-990</v>
      </c>
      <c r="D35" s="31">
        <v>0</v>
      </c>
      <c r="E35" s="31">
        <v>0</v>
      </c>
      <c r="F35" s="31">
        <v>-21196.88</v>
      </c>
      <c r="G35" s="31">
        <v>-15834.87</v>
      </c>
      <c r="H35" s="31">
        <v>-396</v>
      </c>
      <c r="I35" s="31">
        <v>0</v>
      </c>
      <c r="J35" s="31">
        <v>0</v>
      </c>
      <c r="K35" s="31">
        <v>0</v>
      </c>
      <c r="L35" s="31">
        <v>-463.47</v>
      </c>
      <c r="M35" s="31">
        <v>-4497.11</v>
      </c>
      <c r="N35" s="31">
        <v>-1077.13</v>
      </c>
      <c r="O35" s="31">
        <f t="shared" si="10"/>
        <v>-44455.46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1494000</v>
      </c>
      <c r="L40" s="31">
        <v>1359000</v>
      </c>
      <c r="M40" s="31">
        <v>0</v>
      </c>
      <c r="N40" s="31">
        <v>0</v>
      </c>
      <c r="O40" s="31">
        <f t="shared" si="10"/>
        <v>2853000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1454352.28</v>
      </c>
      <c r="C53" s="34">
        <f aca="true" t="shared" si="13" ref="C53:N53">+C20+C31</f>
        <v>1028611.5800000001</v>
      </c>
      <c r="D53" s="34">
        <f t="shared" si="13"/>
        <v>939491.0700000001</v>
      </c>
      <c r="E53" s="34">
        <f t="shared" si="13"/>
        <v>288633.75999999995</v>
      </c>
      <c r="F53" s="34">
        <f t="shared" si="13"/>
        <v>983711.15</v>
      </c>
      <c r="G53" s="34">
        <f t="shared" si="13"/>
        <v>1401011.52</v>
      </c>
      <c r="H53" s="34">
        <f t="shared" si="13"/>
        <v>238535.50000000003</v>
      </c>
      <c r="I53" s="34">
        <f t="shared" si="13"/>
        <v>1079358.87</v>
      </c>
      <c r="J53" s="34">
        <f t="shared" si="13"/>
        <v>931602.87</v>
      </c>
      <c r="K53" s="34">
        <f t="shared" si="13"/>
        <v>1649811.37</v>
      </c>
      <c r="L53" s="34">
        <f t="shared" si="13"/>
        <v>1518113.46</v>
      </c>
      <c r="M53" s="34">
        <f t="shared" si="13"/>
        <v>639446.7199999999</v>
      </c>
      <c r="N53" s="34">
        <f t="shared" si="13"/>
        <v>321235.62000000005</v>
      </c>
      <c r="O53" s="34">
        <f>SUM(B53:N53)</f>
        <v>12473915.770000003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1454352.28</v>
      </c>
      <c r="C59" s="42">
        <f t="shared" si="14"/>
        <v>1028611.5900000001</v>
      </c>
      <c r="D59" s="42">
        <f t="shared" si="14"/>
        <v>939491.07</v>
      </c>
      <c r="E59" s="42">
        <f t="shared" si="14"/>
        <v>288633.76</v>
      </c>
      <c r="F59" s="42">
        <f t="shared" si="14"/>
        <v>983711.14</v>
      </c>
      <c r="G59" s="42">
        <f t="shared" si="14"/>
        <v>1401011.51</v>
      </c>
      <c r="H59" s="42">
        <f t="shared" si="14"/>
        <v>238535.5</v>
      </c>
      <c r="I59" s="42">
        <f t="shared" si="14"/>
        <v>1079358.87</v>
      </c>
      <c r="J59" s="42">
        <f t="shared" si="14"/>
        <v>931602.87</v>
      </c>
      <c r="K59" s="42">
        <f t="shared" si="14"/>
        <v>1649811.37</v>
      </c>
      <c r="L59" s="42">
        <f t="shared" si="14"/>
        <v>1518113.47</v>
      </c>
      <c r="M59" s="42">
        <f t="shared" si="14"/>
        <v>639446.72</v>
      </c>
      <c r="N59" s="42">
        <f t="shared" si="14"/>
        <v>321235.61</v>
      </c>
      <c r="O59" s="34">
        <f t="shared" si="14"/>
        <v>12473915.76</v>
      </c>
      <c r="Q59"/>
    </row>
    <row r="60" spans="1:18" ht="18.75" customHeight="1">
      <c r="A60" s="26" t="s">
        <v>54</v>
      </c>
      <c r="B60" s="42">
        <v>1182293.59</v>
      </c>
      <c r="C60" s="42">
        <v>730122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1912415.59</v>
      </c>
      <c r="P60"/>
      <c r="Q60"/>
      <c r="R60" s="41"/>
    </row>
    <row r="61" spans="1:16" ht="18.75" customHeight="1">
      <c r="A61" s="26" t="s">
        <v>55</v>
      </c>
      <c r="B61" s="42">
        <v>272058.69</v>
      </c>
      <c r="C61" s="42">
        <v>298489.59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570548.28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939491.07</v>
      </c>
      <c r="E62" s="43">
        <v>0</v>
      </c>
      <c r="F62" s="43">
        <v>0</v>
      </c>
      <c r="G62" s="43">
        <v>0</v>
      </c>
      <c r="H62" s="42">
        <v>238535.5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1178026.5699999998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288633.76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288633.76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983711.14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983711.14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1401011.51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1401011.51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1079358.87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1079358.87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931602.87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931602.87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1649811.37</v>
      </c>
      <c r="L68" s="29">
        <v>1518113.47</v>
      </c>
      <c r="M68" s="43">
        <v>0</v>
      </c>
      <c r="N68" s="43">
        <v>0</v>
      </c>
      <c r="O68" s="34">
        <f t="shared" si="15"/>
        <v>3167924.84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639446.72</v>
      </c>
      <c r="N69" s="43">
        <v>0</v>
      </c>
      <c r="O69" s="34">
        <f t="shared" si="15"/>
        <v>639446.72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321235.61</v>
      </c>
      <c r="O70" s="46">
        <f t="shared" si="15"/>
        <v>321235.61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2023-06-07T20:26:33Z</dcterms:modified>
  <cp:category/>
  <cp:version/>
  <cp:contentType/>
  <cp:contentStatus/>
</cp:coreProperties>
</file>