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7" yWindow="706" windowWidth="20725" windowHeight="9205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<sst xmlns="http://schemas.openxmlformats.org/spreadsheetml/2006/main" count="86" uniqueCount="85">
  <si>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</si>
  <si>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</si>
  <si>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</si>
  <si>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</si>
  <si>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</si>
  <si>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</si>
  <si>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</si>
  <si>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</si>
  <si>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</si>
  <si>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</si>
  <si>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</si>
  <si>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</si>
  <si>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</si>
  <si>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</si>
  <si>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</si>
  <si>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</si>
  <si>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</si>
  <si>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</si>
  <si>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</si>
  <si>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</si>
  <si>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</si>
  <si>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</si>
  <si>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</si>
  <si>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</si>
  <si>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</si>
  <si>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</si>
  <si>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</si>
  <si>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</si>
  <si>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</si>
  <si>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</si>
  <si>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</si>
  <si>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</si>
  <si>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</si>
  <si>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</si>
  <si>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</si>
  <si>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</si>
  <si>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</si>
  <si>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</si>
  <si>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</si>
  <si>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</si>
  <si>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</si>
  <si>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</si>
  <si>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</si>
  <si>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</si>
  <si>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</si>
  <si>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</si>
  <si>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</si>
  <si>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</si>
  <si>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</si>
  <si>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</si>
  <si>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</si>
  <si>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</si>
  <si>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</si>
  <si>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</si>
  <si>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</si>
  <si>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</si>
  <si>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</si>
  <si>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</si>
  <si>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</si>
  <si>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</si>
  <si>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</si>
  <si>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</si>
  <si>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</si>
  <si>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</si>
  <si>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</si>
  <si>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</si>
  <si>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</si>
  <si>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</si>
  <si>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</si>
  <si>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</si>
  <si>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</si>
  <si>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</si>
  <si>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</si>
  <si>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</si>
  <si>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</si>
  <si>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</si>
  <si>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</si>
  <si>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</si>
  <si>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</si>
  <si>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</si>
  <si>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</si>
  <si>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</si>
  <si>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</si>
  <si>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</si>
  <si>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12/06/23 - VENCIMENTO 19/06/23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</si>
</sst>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87395</v>
      </c>
      <c r="C7" s="10">
        <f aca="true" t="shared" si="0" ref="C7:K7">C8+C11</f>
        <v>106989</v>
      </c>
      <c r="D7" s="10">
        <f t="shared" si="0"/>
        <v>323309</v>
      </c>
      <c r="E7" s="10">
        <f t="shared" si="0"/>
        <v>253547</v>
      </c>
      <c r="F7" s="10">
        <f t="shared" si="0"/>
        <v>266246</v>
      </c>
      <c r="G7" s="10">
        <f t="shared" si="0"/>
        <v>149661</v>
      </c>
      <c r="H7" s="10">
        <f t="shared" si="0"/>
        <v>85196</v>
      </c>
      <c r="I7" s="10">
        <f t="shared" si="0"/>
        <v>115700</v>
      </c>
      <c r="J7" s="10">
        <f t="shared" si="0"/>
        <v>120565</v>
      </c>
      <c r="K7" s="10">
        <f t="shared" si="0"/>
        <v>217048</v>
      </c>
      <c r="L7" s="10">
        <f aca="true" t="shared" si="1" ref="L7:L13">SUM(B7:K7)</f>
        <v>1725656</v>
      </c>
      <c r="M7" s="11"/>
    </row>
    <row r="8" spans="1:13" ht="17.25" customHeight="1">
      <c r="A8" s="12" t="s">
        <v>82</v>
      </c>
      <c r="B8" s="13">
        <f>B9+B10</f>
        <v>4936</v>
      </c>
      <c r="C8" s="13">
        <f aca="true" t="shared" si="2" ref="C8:K8">C9+C10</f>
        <v>5514</v>
      </c>
      <c r="D8" s="13">
        <f t="shared" si="2"/>
        <v>17807</v>
      </c>
      <c r="E8" s="13">
        <f t="shared" si="2"/>
        <v>12208</v>
      </c>
      <c r="F8" s="13">
        <f t="shared" si="2"/>
        <v>11281</v>
      </c>
      <c r="G8" s="13">
        <f t="shared" si="2"/>
        <v>8595</v>
      </c>
      <c r="H8" s="13">
        <f t="shared" si="2"/>
        <v>4268</v>
      </c>
      <c r="I8" s="13">
        <f t="shared" si="2"/>
        <v>4575</v>
      </c>
      <c r="J8" s="13">
        <f t="shared" si="2"/>
        <v>6267</v>
      </c>
      <c r="K8" s="13">
        <f t="shared" si="2"/>
        <v>10846</v>
      </c>
      <c r="L8" s="13">
        <f t="shared" si="1"/>
        <v>86297</v>
      </c>
      <c r="M8"/>
    </row>
    <row r="9" spans="1:13" ht="17.25" customHeight="1">
      <c r="A9" s="14" t="s">
        <v>18</v>
      </c>
      <c r="B9" s="15">
        <v>4936</v>
      </c>
      <c r="C9" s="15">
        <v>5514</v>
      </c>
      <c r="D9" s="15">
        <v>17807</v>
      </c>
      <c r="E9" s="15">
        <v>12208</v>
      </c>
      <c r="F9" s="15">
        <v>11281</v>
      </c>
      <c r="G9" s="15">
        <v>8595</v>
      </c>
      <c r="H9" s="15">
        <v>4208</v>
      </c>
      <c r="I9" s="15">
        <v>4575</v>
      </c>
      <c r="J9" s="15">
        <v>6267</v>
      </c>
      <c r="K9" s="15">
        <v>10846</v>
      </c>
      <c r="L9" s="13">
        <f t="shared" si="1"/>
        <v>86237</v>
      </c>
      <c r="M9"/>
    </row>
    <row r="10" spans="1:13" ht="17.25" customHeight="1">
      <c r="A10" s="14" t="s">
        <v>19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60</v>
      </c>
      <c r="I10" s="15">
        <v>0</v>
      </c>
      <c r="J10" s="15">
        <v>0</v>
      </c>
      <c r="K10" s="15">
        <v>0</v>
      </c>
      <c r="L10" s="13">
        <f t="shared" si="1"/>
        <v>60</v>
      </c>
      <c r="M10"/>
    </row>
    <row r="11" spans="1:13" ht="17.25" customHeight="1">
      <c r="A11" s="12" t="s">
        <v>71</v>
      </c>
      <c r="B11" s="15">
        <v>82459</v>
      </c>
      <c r="C11" s="15">
        <v>101475</v>
      </c>
      <c r="D11" s="15">
        <v>305502</v>
      </c>
      <c r="E11" s="15">
        <v>241339</v>
      </c>
      <c r="F11" s="15">
        <v>254965</v>
      </c>
      <c r="G11" s="15">
        <v>141066</v>
      </c>
      <c r="H11" s="15">
        <v>80928</v>
      </c>
      <c r="I11" s="15">
        <v>111125</v>
      </c>
      <c r="J11" s="15">
        <v>114298</v>
      </c>
      <c r="K11" s="15">
        <v>206202</v>
      </c>
      <c r="L11" s="13">
        <f t="shared" si="1"/>
        <v>1639359</v>
      </c>
      <c r="M11" s="60"/>
    </row>
    <row r="12" spans="1:13" ht="17.25" customHeight="1">
      <c r="A12" s="14" t="s">
        <v>83</v>
      </c>
      <c r="B12" s="15">
        <v>10015</v>
      </c>
      <c r="C12" s="15">
        <v>7613</v>
      </c>
      <c r="D12" s="15">
        <v>27025</v>
      </c>
      <c r="E12" s="15">
        <v>24209</v>
      </c>
      <c r="F12" s="15">
        <v>21575</v>
      </c>
      <c r="G12" s="15">
        <v>13161</v>
      </c>
      <c r="H12" s="15">
        <v>7323</v>
      </c>
      <c r="I12" s="15">
        <v>6634</v>
      </c>
      <c r="J12" s="15">
        <v>8198</v>
      </c>
      <c r="K12" s="15">
        <v>13748</v>
      </c>
      <c r="L12" s="13">
        <f t="shared" si="1"/>
        <v>139501</v>
      </c>
      <c r="M12" s="60"/>
    </row>
    <row r="13" spans="1:13" ht="17.25" customHeight="1">
      <c r="A13" s="14" t="s">
        <v>72</v>
      </c>
      <c r="B13" s="15">
        <f>+B11-B12</f>
        <v>72444</v>
      </c>
      <c r="C13" s="15">
        <f aca="true" t="shared" si="3" ref="C13:K13">+C11-C12</f>
        <v>93862</v>
      </c>
      <c r="D13" s="15">
        <f t="shared" si="3"/>
        <v>278477</v>
      </c>
      <c r="E13" s="15">
        <f t="shared" si="3"/>
        <v>217130</v>
      </c>
      <c r="F13" s="15">
        <f t="shared" si="3"/>
        <v>233390</v>
      </c>
      <c r="G13" s="15">
        <f t="shared" si="3"/>
        <v>127905</v>
      </c>
      <c r="H13" s="15">
        <f t="shared" si="3"/>
        <v>73605</v>
      </c>
      <c r="I13" s="15">
        <f t="shared" si="3"/>
        <v>104491</v>
      </c>
      <c r="J13" s="15">
        <f t="shared" si="3"/>
        <v>106100</v>
      </c>
      <c r="K13" s="15">
        <f t="shared" si="3"/>
        <v>192454</v>
      </c>
      <c r="L13" s="13">
        <f t="shared" si="1"/>
        <v>1499858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73</v>
      </c>
      <c r="B16" s="20">
        <v>-0.0965</v>
      </c>
      <c r="C16" s="20">
        <v>-0.055</v>
      </c>
      <c r="D16" s="20">
        <v>-0.0655</v>
      </c>
      <c r="E16" s="20">
        <v>-0.0663</v>
      </c>
      <c r="F16" s="20">
        <v>-0.0586</v>
      </c>
      <c r="G16" s="20">
        <v>-0.0644</v>
      </c>
      <c r="H16" s="20">
        <v>-0.071</v>
      </c>
      <c r="I16" s="20">
        <v>-0.0589</v>
      </c>
      <c r="J16" s="20">
        <v>-0.0634</v>
      </c>
      <c r="K16" s="20">
        <v>-0.0518</v>
      </c>
      <c r="L16" s="18"/>
      <c r="M16" s="60"/>
    </row>
    <row r="17" spans="1:12" ht="12" customHeight="1">
      <c r="A17" s="16"/>
      <c r="B17" s="17"/>
      <c r="C17" s="17"/>
      <c r="D17" s="21"/>
      <c r="E17" s="21"/>
      <c r="F17" s="21"/>
      <c r="G17" s="21"/>
      <c r="H17" s="21"/>
      <c r="I17" s="21"/>
      <c r="J17" s="21"/>
      <c r="K17" s="21"/>
      <c r="L17" s="18"/>
    </row>
    <row r="18" spans="1:12" ht="13.5" customHeight="1">
      <c r="A18" s="19" t="s">
        <v>21</v>
      </c>
      <c r="B18" s="22">
        <v>1.285950761710296</v>
      </c>
      <c r="C18" s="22">
        <v>1.209973489988863</v>
      </c>
      <c r="D18" s="22">
        <v>1.075747433897243</v>
      </c>
      <c r="E18" s="22">
        <v>1.113068432499727</v>
      </c>
      <c r="F18" s="22">
        <v>1.229506080110907</v>
      </c>
      <c r="G18" s="22">
        <v>1.206547232092735</v>
      </c>
      <c r="H18" s="22">
        <v>1.106946344148829</v>
      </c>
      <c r="I18" s="22">
        <v>1.21680735701112</v>
      </c>
      <c r="J18" s="22">
        <v>1.32820503112488</v>
      </c>
      <c r="K18" s="22">
        <v>1.137168605398454</v>
      </c>
      <c r="L18" s="18"/>
    </row>
    <row r="19" spans="1:12" ht="12" customHeight="1">
      <c r="A19" s="19"/>
      <c r="B19" s="18"/>
      <c r="C19" s="18"/>
      <c r="D19" s="18"/>
      <c r="E19" s="18"/>
      <c r="F19" s="13"/>
      <c r="G19" s="18"/>
      <c r="H19" s="18"/>
      <c r="I19" s="18"/>
      <c r="J19" s="18"/>
      <c r="K19" s="18"/>
      <c r="L19" s="23"/>
    </row>
    <row r="20" spans="1:13" ht="17.25" customHeight="1">
      <c r="A20" s="24" t="s">
        <v>67</v>
      </c>
      <c r="B20" s="25">
        <f>SUM(B21:B28)</f>
        <v>813352.1299999999</v>
      </c>
      <c r="C20" s="25">
        <f aca="true" t="shared" si="4" ref="C20:K20">SUM(C21:C28)</f>
        <v>541825.65</v>
      </c>
      <c r="D20" s="25">
        <f t="shared" si="4"/>
        <v>1746048.5</v>
      </c>
      <c r="E20" s="25">
        <f t="shared" si="4"/>
        <v>1420576.6499999997</v>
      </c>
      <c r="F20" s="25">
        <f t="shared" si="4"/>
        <v>1477005.9999999998</v>
      </c>
      <c r="G20" s="25">
        <f t="shared" si="4"/>
        <v>892788.5199999999</v>
      </c>
      <c r="H20" s="25">
        <f t="shared" si="4"/>
        <v>516153.89999999997</v>
      </c>
      <c r="I20" s="25">
        <f t="shared" si="4"/>
        <v>628088.7899999999</v>
      </c>
      <c r="J20" s="25">
        <f t="shared" si="4"/>
        <v>774782.6499999999</v>
      </c>
      <c r="K20" s="25">
        <f t="shared" si="4"/>
        <v>974588.91</v>
      </c>
      <c r="L20" s="25">
        <f>SUM(B20:K20)</f>
        <v>9785211.7</v>
      </c>
      <c r="M20"/>
    </row>
    <row r="21" spans="1:13" ht="17.25" customHeight="1">
      <c r="A21" s="26" t="s">
        <v>22</v>
      </c>
      <c r="B21" s="56">
        <f>ROUND((B15+B16)*B7,2)</f>
        <v>627959.29</v>
      </c>
      <c r="C21" s="56">
        <f aca="true" t="shared" si="5" ref="C21:K21">ROUND((C15+C16)*C7,2)</f>
        <v>433155.67</v>
      </c>
      <c r="D21" s="56">
        <f t="shared" si="5"/>
        <v>1557864.42</v>
      </c>
      <c r="E21" s="56">
        <f t="shared" si="5"/>
        <v>1237537.55</v>
      </c>
      <c r="F21" s="56">
        <f t="shared" si="5"/>
        <v>1148212.5</v>
      </c>
      <c r="G21" s="56">
        <f t="shared" si="5"/>
        <v>709692.46</v>
      </c>
      <c r="H21" s="56">
        <f t="shared" si="5"/>
        <v>445012.79</v>
      </c>
      <c r="I21" s="56">
        <f t="shared" si="5"/>
        <v>501061.99</v>
      </c>
      <c r="J21" s="56">
        <f t="shared" si="5"/>
        <v>562327.22</v>
      </c>
      <c r="K21" s="56">
        <f t="shared" si="5"/>
        <v>826670.72</v>
      </c>
      <c r="L21" s="33">
        <f aca="true" t="shared" si="6" ref="L21:L28">SUM(B21:K21)</f>
        <v>8049494.609999999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179565.44</v>
      </c>
      <c r="C22" s="33">
        <f t="shared" si="7"/>
        <v>90951.21</v>
      </c>
      <c r="D22" s="33">
        <f t="shared" si="7"/>
        <v>118004.23</v>
      </c>
      <c r="E22" s="33">
        <f t="shared" si="7"/>
        <v>139926.43</v>
      </c>
      <c r="F22" s="33">
        <f t="shared" si="7"/>
        <v>263521.75</v>
      </c>
      <c r="G22" s="33">
        <f t="shared" si="7"/>
        <v>146585.01</v>
      </c>
      <c r="H22" s="33">
        <f t="shared" si="7"/>
        <v>47592.49</v>
      </c>
      <c r="I22" s="33">
        <f t="shared" si="7"/>
        <v>108633.93</v>
      </c>
      <c r="J22" s="33">
        <f t="shared" si="7"/>
        <v>184558.62</v>
      </c>
      <c r="K22" s="33">
        <f t="shared" si="7"/>
        <v>113393.27</v>
      </c>
      <c r="L22" s="33">
        <f t="shared" si="6"/>
        <v>1392732.38</v>
      </c>
      <c r="M22"/>
    </row>
    <row r="23" spans="1:13" ht="17.25" customHeight="1">
      <c r="A23" s="27" t="s">
        <v>24</v>
      </c>
      <c r="B23" s="33">
        <v>2935.17</v>
      </c>
      <c r="C23" s="33">
        <v>15156.92</v>
      </c>
      <c r="D23" s="33">
        <v>64072.87</v>
      </c>
      <c r="E23" s="33">
        <v>37533.4</v>
      </c>
      <c r="F23" s="33">
        <v>61357.96</v>
      </c>
      <c r="G23" s="33">
        <v>35281.49</v>
      </c>
      <c r="H23" s="33">
        <v>21031.65</v>
      </c>
      <c r="I23" s="33">
        <v>15704.78</v>
      </c>
      <c r="J23" s="33">
        <v>23224.62</v>
      </c>
      <c r="K23" s="33">
        <v>29523.43</v>
      </c>
      <c r="L23" s="33">
        <f t="shared" si="6"/>
        <v>305822.29</v>
      </c>
      <c r="M23"/>
    </row>
    <row r="24" spans="1:13" ht="17.25" customHeight="1">
      <c r="A24" s="27" t="s">
        <v>25</v>
      </c>
      <c r="B24" s="33">
        <v>1787.07</v>
      </c>
      <c r="C24" s="29">
        <v>1787.07</v>
      </c>
      <c r="D24" s="29">
        <v>3574.14</v>
      </c>
      <c r="E24" s="29">
        <v>3574.14</v>
      </c>
      <c r="F24" s="33">
        <v>1787.07</v>
      </c>
      <c r="G24" s="29">
        <v>0</v>
      </c>
      <c r="H24" s="33">
        <v>1787.07</v>
      </c>
      <c r="I24" s="29">
        <v>1787.07</v>
      </c>
      <c r="J24" s="29">
        <v>3574.14</v>
      </c>
      <c r="K24" s="29">
        <v>3574.14</v>
      </c>
      <c r="L24" s="33">
        <f t="shared" si="6"/>
        <v>23231.91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74</v>
      </c>
      <c r="B26" s="33">
        <v>635.32</v>
      </c>
      <c r="C26" s="33">
        <v>422.65</v>
      </c>
      <c r="D26" s="33">
        <v>1364.87</v>
      </c>
      <c r="E26" s="33">
        <v>1111.82</v>
      </c>
      <c r="F26" s="33">
        <v>1154.89</v>
      </c>
      <c r="G26" s="33">
        <v>697.24</v>
      </c>
      <c r="H26" s="33">
        <v>403.81</v>
      </c>
      <c r="I26" s="33">
        <v>489.95</v>
      </c>
      <c r="J26" s="33">
        <v>605.71</v>
      </c>
      <c r="K26" s="33">
        <v>761.85</v>
      </c>
      <c r="L26" s="33">
        <f t="shared" si="6"/>
        <v>7648.110000000001</v>
      </c>
      <c r="M26" s="60"/>
    </row>
    <row r="27" spans="1:13" ht="17.25" customHeight="1">
      <c r="A27" s="27" t="s">
        <v>75</v>
      </c>
      <c r="B27" s="33">
        <v>324.62</v>
      </c>
      <c r="C27" s="33">
        <v>244.63</v>
      </c>
      <c r="D27" s="33">
        <v>796.43</v>
      </c>
      <c r="E27" s="33">
        <v>609.15</v>
      </c>
      <c r="F27" s="33">
        <v>664.41</v>
      </c>
      <c r="G27" s="33">
        <v>370.75</v>
      </c>
      <c r="H27" s="33">
        <v>222.36</v>
      </c>
      <c r="I27" s="33">
        <v>280.31</v>
      </c>
      <c r="J27" s="33">
        <v>337.69</v>
      </c>
      <c r="K27" s="33">
        <v>455.53</v>
      </c>
      <c r="L27" s="33">
        <f t="shared" si="6"/>
        <v>4305.88</v>
      </c>
      <c r="M27" s="60"/>
    </row>
    <row r="28" spans="1:13" ht="17.25" customHeight="1">
      <c r="A28" s="27" t="s">
        <v>76</v>
      </c>
      <c r="B28" s="33">
        <v>145.22</v>
      </c>
      <c r="C28" s="33">
        <v>107.5</v>
      </c>
      <c r="D28" s="33">
        <v>371.54</v>
      </c>
      <c r="E28" s="33">
        <v>284.16</v>
      </c>
      <c r="F28" s="33">
        <v>307.42</v>
      </c>
      <c r="G28" s="33">
        <v>161.57</v>
      </c>
      <c r="H28" s="33">
        <v>103.73</v>
      </c>
      <c r="I28" s="33">
        <v>130.76</v>
      </c>
      <c r="J28" s="33">
        <v>154.65</v>
      </c>
      <c r="K28" s="33">
        <v>209.97</v>
      </c>
      <c r="L28" s="33">
        <f t="shared" si="6"/>
        <v>1976.5200000000002</v>
      </c>
      <c r="M28" s="60"/>
    </row>
    <row r="29" spans="1:12" ht="12" customHeight="1">
      <c r="A29" s="31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</row>
    <row r="30" spans="1:12" ht="12" customHeight="1">
      <c r="A30" s="2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-124773.98999999999</v>
      </c>
      <c r="C31" s="33">
        <f t="shared" si="8"/>
        <v>-24261.6</v>
      </c>
      <c r="D31" s="33">
        <f t="shared" si="8"/>
        <v>-78350.8</v>
      </c>
      <c r="E31" s="33">
        <f t="shared" si="8"/>
        <v>-59417.8100000001</v>
      </c>
      <c r="F31" s="33">
        <f t="shared" si="8"/>
        <v>-49636.4</v>
      </c>
      <c r="G31" s="33">
        <f t="shared" si="8"/>
        <v>-37818</v>
      </c>
      <c r="H31" s="33">
        <f t="shared" si="8"/>
        <v>-25037.52</v>
      </c>
      <c r="I31" s="33">
        <f t="shared" si="8"/>
        <v>-27308.16</v>
      </c>
      <c r="J31" s="33">
        <f t="shared" si="8"/>
        <v>-27574.8</v>
      </c>
      <c r="K31" s="33">
        <f t="shared" si="8"/>
        <v>-47722.4</v>
      </c>
      <c r="L31" s="33">
        <f aca="true" t="shared" si="9" ref="L31:L38">SUM(B31:K31)</f>
        <v>-501901.48000000016</v>
      </c>
      <c r="M31"/>
    </row>
    <row r="32" spans="1:13" ht="18.75" customHeight="1">
      <c r="A32" s="27" t="s">
        <v>28</v>
      </c>
      <c r="B32" s="33">
        <f>B33+B34+B35+B36</f>
        <v>-21718.4</v>
      </c>
      <c r="C32" s="33">
        <f aca="true" t="shared" si="10" ref="C32:K32">C33+C34+C35+C36</f>
        <v>-24261.6</v>
      </c>
      <c r="D32" s="33">
        <f t="shared" si="10"/>
        <v>-78350.8</v>
      </c>
      <c r="E32" s="33">
        <f t="shared" si="10"/>
        <v>-53715.2</v>
      </c>
      <c r="F32" s="33">
        <f t="shared" si="10"/>
        <v>-49636.4</v>
      </c>
      <c r="G32" s="33">
        <f t="shared" si="10"/>
        <v>-37818</v>
      </c>
      <c r="H32" s="33">
        <f t="shared" si="10"/>
        <v>-18515.2</v>
      </c>
      <c r="I32" s="33">
        <f t="shared" si="10"/>
        <v>-27308.16</v>
      </c>
      <c r="J32" s="33">
        <f t="shared" si="10"/>
        <v>-27574.8</v>
      </c>
      <c r="K32" s="33">
        <f t="shared" si="10"/>
        <v>-47722.4</v>
      </c>
      <c r="L32" s="33">
        <f t="shared" si="9"/>
        <v>-386620.96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-21718.4</v>
      </c>
      <c r="C33" s="33">
        <f t="shared" si="11"/>
        <v>-24261.6</v>
      </c>
      <c r="D33" s="33">
        <f t="shared" si="11"/>
        <v>-78350.8</v>
      </c>
      <c r="E33" s="33">
        <f t="shared" si="11"/>
        <v>-53715.2</v>
      </c>
      <c r="F33" s="33">
        <f t="shared" si="11"/>
        <v>-49636.4</v>
      </c>
      <c r="G33" s="33">
        <f t="shared" si="11"/>
        <v>-37818</v>
      </c>
      <c r="H33" s="33">
        <f t="shared" si="11"/>
        <v>-18515.2</v>
      </c>
      <c r="I33" s="33">
        <f t="shared" si="11"/>
        <v>-20130</v>
      </c>
      <c r="J33" s="33">
        <f t="shared" si="11"/>
        <v>-27574.8</v>
      </c>
      <c r="K33" s="33">
        <f t="shared" si="11"/>
        <v>-47722.4</v>
      </c>
      <c r="L33" s="33">
        <f t="shared" si="9"/>
        <v>-379442.80000000005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-7178.16</v>
      </c>
      <c r="J36" s="17">
        <v>0</v>
      </c>
      <c r="K36" s="17">
        <v>0</v>
      </c>
      <c r="L36" s="33">
        <f t="shared" si="9"/>
        <v>-7178.16</v>
      </c>
      <c r="M36"/>
    </row>
    <row r="37" spans="1:13" s="36" customFormat="1" ht="18.75" customHeight="1">
      <c r="A37" s="27" t="s">
        <v>32</v>
      </c>
      <c r="B37" s="38">
        <f>SUM(B38:B49)</f>
        <v>-103055.59</v>
      </c>
      <c r="C37" s="38">
        <f aca="true" t="shared" si="12" ref="C37:K37">SUM(C38:C49)</f>
        <v>0</v>
      </c>
      <c r="D37" s="38">
        <f t="shared" si="12"/>
        <v>0</v>
      </c>
      <c r="E37" s="38">
        <f t="shared" si="12"/>
        <v>-5702.610000000102</v>
      </c>
      <c r="F37" s="38">
        <f t="shared" si="12"/>
        <v>0</v>
      </c>
      <c r="G37" s="38">
        <f t="shared" si="12"/>
        <v>0</v>
      </c>
      <c r="H37" s="38">
        <f t="shared" si="12"/>
        <v>-6522.32</v>
      </c>
      <c r="I37" s="38">
        <f t="shared" si="12"/>
        <v>0</v>
      </c>
      <c r="J37" s="38">
        <f t="shared" si="12"/>
        <v>0</v>
      </c>
      <c r="K37" s="38">
        <f t="shared" si="12"/>
        <v>0</v>
      </c>
      <c r="L37" s="33">
        <f t="shared" si="9"/>
        <v>-115280.5200000001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-25002.65</v>
      </c>
      <c r="C39" s="17">
        <v>0</v>
      </c>
      <c r="D39" s="17">
        <v>0</v>
      </c>
      <c r="E39" s="33">
        <v>-5702.61</v>
      </c>
      <c r="F39" s="28">
        <v>0</v>
      </c>
      <c r="G39" s="28">
        <v>0</v>
      </c>
      <c r="H39" s="33">
        <v>-6522.32</v>
      </c>
      <c r="I39" s="17">
        <v>0</v>
      </c>
      <c r="J39" s="28">
        <v>0</v>
      </c>
      <c r="K39" s="17">
        <v>0</v>
      </c>
      <c r="L39" s="33">
        <f>SUM(B39:K39)</f>
        <v>-37227.58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1179000</v>
      </c>
      <c r="F46" s="17">
        <v>0</v>
      </c>
      <c r="G46" s="17">
        <v>0</v>
      </c>
      <c r="H46" s="17">
        <v>0</v>
      </c>
      <c r="I46" s="17">
        <v>535500</v>
      </c>
      <c r="J46" s="17">
        <v>0</v>
      </c>
      <c r="K46" s="17">
        <v>0</v>
      </c>
      <c r="L46" s="17">
        <f>SUM(B46:K46)</f>
        <v>1714500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-1179000</v>
      </c>
      <c r="F47" s="17">
        <v>0</v>
      </c>
      <c r="G47" s="17">
        <v>0</v>
      </c>
      <c r="H47" s="17">
        <v>0</v>
      </c>
      <c r="I47" s="17">
        <v>-535500</v>
      </c>
      <c r="J47" s="17">
        <v>0</v>
      </c>
      <c r="K47" s="17">
        <v>0</v>
      </c>
      <c r="L47" s="17">
        <f>SUM(B47:K47)</f>
        <v>-1714500</v>
      </c>
    </row>
    <row r="48" spans="1:12" ht="18.75" customHeight="1">
      <c r="A48" s="37" t="s">
        <v>70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3"/>
        <v>0</v>
      </c>
    </row>
    <row r="49" spans="1:13" ht="12" customHeight="1">
      <c r="A49" s="14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77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30"/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688578.1399999999</v>
      </c>
      <c r="C55" s="41">
        <f t="shared" si="16"/>
        <v>517564.05000000005</v>
      </c>
      <c r="D55" s="41">
        <f t="shared" si="16"/>
        <v>1667697.7</v>
      </c>
      <c r="E55" s="41">
        <f t="shared" si="16"/>
        <v>1361158.8399999996</v>
      </c>
      <c r="F55" s="41">
        <f t="shared" si="16"/>
        <v>1427369.5999999999</v>
      </c>
      <c r="G55" s="41">
        <f t="shared" si="16"/>
        <v>854970.5199999999</v>
      </c>
      <c r="H55" s="41">
        <f t="shared" si="16"/>
        <v>491116.37999999995</v>
      </c>
      <c r="I55" s="41">
        <f t="shared" si="16"/>
        <v>600780.6299999999</v>
      </c>
      <c r="J55" s="41">
        <f t="shared" si="16"/>
        <v>747207.8499999999</v>
      </c>
      <c r="K55" s="41">
        <f t="shared" si="16"/>
        <v>926866.51</v>
      </c>
      <c r="L55" s="42">
        <f t="shared" si="14"/>
        <v>9283310.219999999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</row>
    <row r="61" spans="1:13" ht="18.75" customHeight="1">
      <c r="A61" s="45" t="s">
        <v>45</v>
      </c>
      <c r="B61" s="41">
        <f>SUM(B62:B75)</f>
        <v>688578.1399999999</v>
      </c>
      <c r="C61" s="41">
        <f aca="true" t="shared" si="18" ref="C61:J61">SUM(C62:C73)</f>
        <v>517564.04</v>
      </c>
      <c r="D61" s="41">
        <f t="shared" si="18"/>
        <v>1667697.7</v>
      </c>
      <c r="E61" s="41">
        <f t="shared" si="18"/>
        <v>1361158.84</v>
      </c>
      <c r="F61" s="41">
        <f t="shared" si="18"/>
        <v>1427369.6</v>
      </c>
      <c r="G61" s="41">
        <f t="shared" si="18"/>
        <v>854970.52</v>
      </c>
      <c r="H61" s="41">
        <f t="shared" si="18"/>
        <v>491116.37</v>
      </c>
      <c r="I61" s="41">
        <f>SUM(I62:I78)</f>
        <v>600780.6299999999</v>
      </c>
      <c r="J61" s="41">
        <f t="shared" si="18"/>
        <v>747207.8499999999</v>
      </c>
      <c r="K61" s="41">
        <f>SUM(K62:K75)</f>
        <v>926866.51</v>
      </c>
      <c r="L61" s="46">
        <f>SUM(B61:K61)</f>
        <v>9283310.2</v>
      </c>
      <c r="M61" s="40"/>
    </row>
    <row r="62" spans="1:13" ht="18.75" customHeight="1">
      <c r="A62" s="47" t="s">
        <v>46</v>
      </c>
      <c r="B62" s="48">
        <f>+B55</f>
        <v>688578.1399999999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688578.1399999999</v>
      </c>
      <c r="M62"/>
    </row>
    <row r="63" spans="1:13" ht="18.75" customHeight="1">
      <c r="A63" s="47" t="s">
        <v>55</v>
      </c>
      <c r="B63" s="17">
        <v>0</v>
      </c>
      <c r="C63" s="48">
        <v>453023.8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453023.8</v>
      </c>
      <c r="M63"/>
    </row>
    <row r="64" spans="1:13" ht="18.75" customHeight="1">
      <c r="A64" s="47" t="s">
        <v>56</v>
      </c>
      <c r="B64" s="17">
        <v>0</v>
      </c>
      <c r="C64" s="48">
        <v>64540.24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64540.24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1667697.7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1667697.7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1361158.84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1361158.84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1427369.6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1427369.6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854970.52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854970.52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491116.37</v>
      </c>
      <c r="I69" s="17">
        <v>0</v>
      </c>
      <c r="J69" s="17">
        <v>0</v>
      </c>
      <c r="K69" s="17"/>
      <c r="L69" s="46">
        <f t="shared" si="19"/>
        <v>491116.37</v>
      </c>
    </row>
    <row r="70" spans="1:12" ht="18.75" customHeight="1">
      <c r="A70" s="47" t="s">
        <v>80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f>+I55</f>
        <v>600780.6299999999</v>
      </c>
      <c r="J70" s="17">
        <v>0</v>
      </c>
      <c r="K70" s="17"/>
      <c r="L70" s="46">
        <f t="shared" si="19"/>
        <v>600780.6299999999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f>+J55</f>
        <v>747207.8499999999</v>
      </c>
      <c r="K71" s="17">
        <v>0</v>
      </c>
      <c r="L71" s="46">
        <f t="shared" si="19"/>
        <v>747207.8499999999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542309.6</v>
      </c>
      <c r="L72" s="46">
        <f t="shared" si="19"/>
        <v>542309.6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384556.91</v>
      </c>
      <c r="L73" s="46">
        <f t="shared" si="19"/>
        <v>384556.91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/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81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3.5">
      <c r="J79"/>
      <c r="K79"/>
    </row>
    <row r="80" ht="13.5">
      <c r="K80"/>
    </row>
    <row r="81" ht="13.5">
      <c r="K81"/>
    </row>
    <row r="82" ht="13.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2019-11-05T18:28:16Z</cp:lastPrinted>
  <dcterms:created xsi:type="dcterms:W3CDTF">2019-10-31T14:24:08Z</dcterms:created>
  <dcterms:modified xsi:type="dcterms:W3CDTF">2023-06-16T19:24:12Z</dcterms:modified>
  <cp:category/>
  <cp:version/>
  <cp:contentType/>
  <cp:contentStatus/>
</cp:coreProperties>
</file>