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<sst xmlns="http://schemas.openxmlformats.org/spreadsheetml/2006/main" count="88" uniqueCount="85">
  <si>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</si>
  <si>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</si>
  <si>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</si>
  <si>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</si>
  <si>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</si>
  <si>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</si>
  <si>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</si>
  <si>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</si>
  <si>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</si>
  <si>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</si>
  <si>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</si>
  <si>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</si>
  <si>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</si>
  <si>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</si>
  <si>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</si>
  <si>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</si>
  <si>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</si>
  <si>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</si>
  <si>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</si>
  <si>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</si>
  <si>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</si>
  <si>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</si>
  <si>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</si>
  <si>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</si>
  <si>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</si>
  <si>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</si>
  <si>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</si>
  <si>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</si>
  <si>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</si>
  <si>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</si>
  <si>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</si>
  <si>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</si>
  <si>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</si>
  <si>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</si>
  <si>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</si>
  <si>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</si>
  <si>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</si>
  <si>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</si>
  <si>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</si>
  <si>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</si>
  <si>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</si>
  <si>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</si>
  <si>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</si>
  <si>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</si>
  <si>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</si>
  <si>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</si>
  <si>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</si>
  <si>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</si>
  <si>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</si>
  <si>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</si>
  <si>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</si>
  <si>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</si>
  <si>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</si>
  <si>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</si>
  <si>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</si>
  <si>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</si>
  <si>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</si>
  <si>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</si>
  <si>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</si>
  <si>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</si>
  <si>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</si>
  <si>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</si>
  <si>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</si>
  <si>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</si>
  <si>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</si>
  <si>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</si>
  <si>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</si>
  <si>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</si>
  <si>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</si>
  <si>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</si>
  <si>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</si>
  <si>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</si>
  <si>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</si>
  <si>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</si>
  <si>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</si>
  <si>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</si>
  <si>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</si>
  <si>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</si>
  <si>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</si>
  <si>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</si>
  <si>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</si>
  <si>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</si>
  <si>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</si>
  <si>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</si>
  <si>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31/07/23 - VENCIMENTO 07/08/23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</si>
</sst>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375261</v>
      </c>
      <c r="C7" s="9">
        <f t="shared" si="0"/>
        <v>256612</v>
      </c>
      <c r="D7" s="9">
        <f t="shared" si="0"/>
        <v>241909</v>
      </c>
      <c r="E7" s="9">
        <f t="shared" si="0"/>
        <v>42814</v>
      </c>
      <c r="F7" s="9">
        <f t="shared" si="0"/>
        <v>196848</v>
      </c>
      <c r="G7" s="9">
        <f t="shared" si="0"/>
        <v>354230</v>
      </c>
      <c r="H7" s="9">
        <f t="shared" si="0"/>
        <v>40194</v>
      </c>
      <c r="I7" s="9">
        <f t="shared" si="0"/>
        <v>256930</v>
      </c>
      <c r="J7" s="9">
        <f t="shared" si="0"/>
        <v>207921</v>
      </c>
      <c r="K7" s="9">
        <f t="shared" si="0"/>
        <v>314807</v>
      </c>
      <c r="L7" s="9">
        <f t="shared" si="0"/>
        <v>241968</v>
      </c>
      <c r="M7" s="9">
        <f t="shared" si="0"/>
        <v>126195</v>
      </c>
      <c r="N7" s="9">
        <f t="shared" si="0"/>
        <v>66101</v>
      </c>
      <c r="O7" s="9">
        <f t="shared" si="0"/>
        <v>2721790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11413</v>
      </c>
      <c r="C8" s="11">
        <f t="shared" si="1"/>
        <v>11441</v>
      </c>
      <c r="D8" s="11">
        <f t="shared" si="1"/>
        <v>6935</v>
      </c>
      <c r="E8" s="11">
        <f t="shared" si="1"/>
        <v>1269</v>
      </c>
      <c r="F8" s="11">
        <f t="shared" si="1"/>
        <v>5797</v>
      </c>
      <c r="G8" s="11">
        <f t="shared" si="1"/>
        <v>13456</v>
      </c>
      <c r="H8" s="11">
        <f t="shared" si="1"/>
        <v>1711</v>
      </c>
      <c r="I8" s="11">
        <f t="shared" si="1"/>
        <v>13029</v>
      </c>
      <c r="J8" s="11">
        <f t="shared" si="1"/>
        <v>8777</v>
      </c>
      <c r="K8" s="11">
        <f t="shared" si="1"/>
        <v>4469</v>
      </c>
      <c r="L8" s="11">
        <f t="shared" si="1"/>
        <v>3957</v>
      </c>
      <c r="M8" s="11">
        <f t="shared" si="1"/>
        <v>5506</v>
      </c>
      <c r="N8" s="11">
        <f t="shared" si="1"/>
        <v>3125</v>
      </c>
      <c r="O8" s="11">
        <f t="shared" si="1"/>
        <v>90885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11413</v>
      </c>
      <c r="C9" s="11">
        <v>11441</v>
      </c>
      <c r="D9" s="11">
        <v>6935</v>
      </c>
      <c r="E9" s="11">
        <v>1269</v>
      </c>
      <c r="F9" s="11">
        <v>5797</v>
      </c>
      <c r="G9" s="11">
        <v>13456</v>
      </c>
      <c r="H9" s="11">
        <v>1711</v>
      </c>
      <c r="I9" s="11">
        <v>13029</v>
      </c>
      <c r="J9" s="11">
        <v>8777</v>
      </c>
      <c r="K9" s="11">
        <v>4468</v>
      </c>
      <c r="L9" s="11">
        <v>3957</v>
      </c>
      <c r="M9" s="11">
        <v>5506</v>
      </c>
      <c r="N9" s="11">
        <v>3118</v>
      </c>
      <c r="O9" s="11">
        <f>SUM(B9:N9)</f>
        <v>90877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7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363848</v>
      </c>
      <c r="C11" s="13">
        <v>245171</v>
      </c>
      <c r="D11" s="13">
        <v>234974</v>
      </c>
      <c r="E11" s="13">
        <v>41545</v>
      </c>
      <c r="F11" s="13">
        <v>191051</v>
      </c>
      <c r="G11" s="13">
        <v>340774</v>
      </c>
      <c r="H11" s="13">
        <v>38483</v>
      </c>
      <c r="I11" s="13">
        <v>243901</v>
      </c>
      <c r="J11" s="13">
        <v>199144</v>
      </c>
      <c r="K11" s="13">
        <v>310338</v>
      </c>
      <c r="L11" s="13">
        <v>238011</v>
      </c>
      <c r="M11" s="13">
        <v>120689</v>
      </c>
      <c r="N11" s="13">
        <v>62976</v>
      </c>
      <c r="O11" s="11">
        <f>SUM(B11:N11)</f>
        <v>2630905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26216</v>
      </c>
      <c r="C12" s="13">
        <v>23027</v>
      </c>
      <c r="D12" s="13">
        <v>17797</v>
      </c>
      <c r="E12" s="13">
        <v>4455</v>
      </c>
      <c r="F12" s="13">
        <v>17268</v>
      </c>
      <c r="G12" s="13">
        <v>34447</v>
      </c>
      <c r="H12" s="13">
        <v>4099</v>
      </c>
      <c r="I12" s="13">
        <v>23991</v>
      </c>
      <c r="J12" s="13">
        <v>17314</v>
      </c>
      <c r="K12" s="13">
        <v>20951</v>
      </c>
      <c r="L12" s="13">
        <v>16295</v>
      </c>
      <c r="M12" s="13">
        <v>6289</v>
      </c>
      <c r="N12" s="13">
        <v>3005</v>
      </c>
      <c r="O12" s="11">
        <f>SUM(B12:N12)</f>
        <v>215154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337632</v>
      </c>
      <c r="C13" s="15">
        <f t="shared" si="2"/>
        <v>222144</v>
      </c>
      <c r="D13" s="15">
        <f t="shared" si="2"/>
        <v>217177</v>
      </c>
      <c r="E13" s="15">
        <f t="shared" si="2"/>
        <v>37090</v>
      </c>
      <c r="F13" s="15">
        <f t="shared" si="2"/>
        <v>173783</v>
      </c>
      <c r="G13" s="15">
        <f t="shared" si="2"/>
        <v>306327</v>
      </c>
      <c r="H13" s="15">
        <f t="shared" si="2"/>
        <v>34384</v>
      </c>
      <c r="I13" s="15">
        <f t="shared" si="2"/>
        <v>219910</v>
      </c>
      <c r="J13" s="15">
        <f t="shared" si="2"/>
        <v>181830</v>
      </c>
      <c r="K13" s="15">
        <f t="shared" si="2"/>
        <v>289387</v>
      </c>
      <c r="L13" s="15">
        <f t="shared" si="2"/>
        <v>221716</v>
      </c>
      <c r="M13" s="15">
        <f t="shared" si="2"/>
        <v>114400</v>
      </c>
      <c r="N13" s="15">
        <f t="shared" si="2"/>
        <v>59971</v>
      </c>
      <c r="O13" s="11">
        <f>SUM(B13:N13)</f>
        <v>2415751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1.14956296030155</v>
      </c>
      <c r="C18" s="19">
        <v>1.211593906127179</v>
      </c>
      <c r="D18" s="19">
        <v>1.277005243878376</v>
      </c>
      <c r="E18" s="19">
        <v>1.160406640537462</v>
      </c>
      <c r="F18" s="19">
        <v>1.481700684030825</v>
      </c>
      <c r="G18" s="19">
        <v>1.381723054742055</v>
      </c>
      <c r="H18" s="19">
        <v>1.572883392178275</v>
      </c>
      <c r="I18" s="19">
        <v>1.248068216689168</v>
      </c>
      <c r="J18" s="19">
        <v>1.316896977990388</v>
      </c>
      <c r="K18" s="19">
        <v>1.19893854558732</v>
      </c>
      <c r="L18" s="19">
        <v>1.234059628514016</v>
      </c>
      <c r="M18" s="19">
        <v>1.162363554679029</v>
      </c>
      <c r="N18" s="19">
        <v>1.234626037910832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1383570.1100000003</v>
      </c>
      <c r="C20" s="24">
        <f t="shared" si="3"/>
        <v>1005807.8500000001</v>
      </c>
      <c r="D20" s="24">
        <f t="shared" si="3"/>
        <v>878393.4500000002</v>
      </c>
      <c r="E20" s="24">
        <f t="shared" si="3"/>
        <v>246179.14000000004</v>
      </c>
      <c r="F20" s="24">
        <f t="shared" si="3"/>
        <v>960336.4000000001</v>
      </c>
      <c r="G20" s="24">
        <f t="shared" si="3"/>
        <v>1337461.76</v>
      </c>
      <c r="H20" s="24">
        <f t="shared" si="3"/>
        <v>229413.41</v>
      </c>
      <c r="I20" s="24">
        <f t="shared" si="3"/>
        <v>1047072.7000000001</v>
      </c>
      <c r="J20" s="24">
        <f t="shared" si="3"/>
        <v>887372.5499999999</v>
      </c>
      <c r="K20" s="24">
        <f t="shared" si="3"/>
        <v>1171332.41</v>
      </c>
      <c r="L20" s="24">
        <f t="shared" si="3"/>
        <v>1060540.27</v>
      </c>
      <c r="M20" s="24">
        <f t="shared" si="3"/>
        <v>602790.5800000001</v>
      </c>
      <c r="N20" s="24">
        <f t="shared" si="3"/>
        <v>300859.83000000013</v>
      </c>
      <c r="O20" s="24">
        <f>O21+O22+O23+O24+O25+O26+O27+O28+O29</f>
        <v>11111130.459999999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1087131.12</v>
      </c>
      <c r="C21" s="28">
        <f aca="true" t="shared" si="4" ref="C21:N21">ROUND((C15+C16)*C7,2)</f>
        <v>767988.39</v>
      </c>
      <c r="D21" s="28">
        <f t="shared" si="4"/>
        <v>634938.55</v>
      </c>
      <c r="E21" s="28">
        <f t="shared" si="4"/>
        <v>191977.98</v>
      </c>
      <c r="F21" s="28">
        <f t="shared" si="4"/>
        <v>598870.67</v>
      </c>
      <c r="G21" s="28">
        <f t="shared" si="4"/>
        <v>886708.54</v>
      </c>
      <c r="H21" s="28">
        <f t="shared" si="4"/>
        <v>135084</v>
      </c>
      <c r="I21" s="28">
        <f t="shared" si="4"/>
        <v>763518.88</v>
      </c>
      <c r="J21" s="28">
        <f t="shared" si="4"/>
        <v>621475.87</v>
      </c>
      <c r="K21" s="28">
        <f t="shared" si="4"/>
        <v>889424.22</v>
      </c>
      <c r="L21" s="28">
        <f t="shared" si="4"/>
        <v>778411.06</v>
      </c>
      <c r="M21" s="28">
        <f t="shared" si="4"/>
        <v>468461.08</v>
      </c>
      <c r="N21" s="28">
        <f t="shared" si="4"/>
        <v>221643.26</v>
      </c>
      <c r="O21" s="28">
        <f aca="true" t="shared" si="5" ref="O21:O29">SUM(B21:N21)</f>
        <v>8045633.619999999</v>
      </c>
    </row>
    <row r="22" spans="1:23" ht="18.75" customHeight="1">
      <c r="A22" s="26" t="s">
        <v>33</v>
      </c>
      <c r="B22" s="28">
        <f>IF(B18&lt;&gt;0,ROUND((B18-1)*B21,2),0)</f>
        <v>162594.55</v>
      </c>
      <c r="C22" s="28">
        <f aca="true" t="shared" si="6" ref="C22:N22">IF(C18&lt;&gt;0,ROUND((C18-1)*C21,2),0)</f>
        <v>162501.66</v>
      </c>
      <c r="D22" s="28">
        <f t="shared" si="6"/>
        <v>175881.31</v>
      </c>
      <c r="E22" s="28">
        <f t="shared" si="6"/>
        <v>30794.54</v>
      </c>
      <c r="F22" s="28">
        <f t="shared" si="6"/>
        <v>288476.41</v>
      </c>
      <c r="G22" s="28">
        <f t="shared" si="6"/>
        <v>338477.09</v>
      </c>
      <c r="H22" s="28">
        <f t="shared" si="6"/>
        <v>77387.38</v>
      </c>
      <c r="I22" s="28">
        <f t="shared" si="6"/>
        <v>189404.77</v>
      </c>
      <c r="J22" s="28">
        <f t="shared" si="6"/>
        <v>196943.83</v>
      </c>
      <c r="K22" s="28">
        <f t="shared" si="6"/>
        <v>176940.76</v>
      </c>
      <c r="L22" s="28">
        <f t="shared" si="6"/>
        <v>182194.6</v>
      </c>
      <c r="M22" s="28">
        <f t="shared" si="6"/>
        <v>76061.01</v>
      </c>
      <c r="N22" s="28">
        <f t="shared" si="6"/>
        <v>52003.28</v>
      </c>
      <c r="O22" s="28">
        <f t="shared" si="5"/>
        <v>2109661.19</v>
      </c>
      <c r="W22" s="51"/>
    </row>
    <row r="23" spans="1:15" ht="18.75" customHeight="1">
      <c r="A23" s="26" t="s">
        <v>34</v>
      </c>
      <c r="B23" s="28">
        <v>68926.21</v>
      </c>
      <c r="C23" s="28">
        <v>46410.56</v>
      </c>
      <c r="D23" s="28">
        <v>32658.41</v>
      </c>
      <c r="E23" s="28">
        <v>12537.99</v>
      </c>
      <c r="F23" s="28">
        <v>42797.01</v>
      </c>
      <c r="G23" s="28">
        <v>67228.26</v>
      </c>
      <c r="H23" s="28">
        <v>6466.12</v>
      </c>
      <c r="I23" s="28">
        <v>48120.62</v>
      </c>
      <c r="J23" s="28">
        <v>39430.95</v>
      </c>
      <c r="K23" s="28">
        <v>61115.45</v>
      </c>
      <c r="L23" s="28">
        <v>56345.12</v>
      </c>
      <c r="M23" s="28">
        <v>26970.43</v>
      </c>
      <c r="N23" s="28">
        <v>16571.24</v>
      </c>
      <c r="O23" s="28">
        <f t="shared" si="5"/>
        <v>525578.37</v>
      </c>
    </row>
    <row r="24" spans="1:15" ht="18.75" customHeight="1">
      <c r="A24" s="26" t="s">
        <v>35</v>
      </c>
      <c r="B24" s="28">
        <v>3458.56</v>
      </c>
      <c r="C24" s="28">
        <v>3458.56</v>
      </c>
      <c r="D24" s="28">
        <v>1729.28</v>
      </c>
      <c r="E24" s="28">
        <v>1729.28</v>
      </c>
      <c r="F24" s="28">
        <v>1729.28</v>
      </c>
      <c r="G24" s="28">
        <v>1729.28</v>
      </c>
      <c r="H24" s="28">
        <v>1729.28</v>
      </c>
      <c r="I24" s="28">
        <v>3458.56</v>
      </c>
      <c r="J24" s="28">
        <v>1729.28</v>
      </c>
      <c r="K24" s="28">
        <v>1729.28</v>
      </c>
      <c r="L24" s="28">
        <v>1729.28</v>
      </c>
      <c r="M24" s="28">
        <v>1729.28</v>
      </c>
      <c r="N24" s="28">
        <v>1729.28</v>
      </c>
      <c r="O24" s="28">
        <f t="shared" si="5"/>
        <v>27668.479999999996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1091.58</v>
      </c>
      <c r="C26" s="28">
        <v>810.22</v>
      </c>
      <c r="D26" s="28">
        <v>698.2</v>
      </c>
      <c r="E26" s="28">
        <v>195.39</v>
      </c>
      <c r="F26" s="28">
        <v>768.54</v>
      </c>
      <c r="G26" s="28">
        <v>1068.14</v>
      </c>
      <c r="H26" s="28">
        <v>182.36</v>
      </c>
      <c r="I26" s="28">
        <v>828.46</v>
      </c>
      <c r="J26" s="28">
        <v>708.62</v>
      </c>
      <c r="K26" s="28">
        <v>932.67</v>
      </c>
      <c r="L26" s="28">
        <v>841.48</v>
      </c>
      <c r="M26" s="28">
        <v>474.15</v>
      </c>
      <c r="N26" s="28">
        <v>234.45</v>
      </c>
      <c r="O26" s="28">
        <f t="shared" si="5"/>
        <v>8834.26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721.19</v>
      </c>
      <c r="M27" s="28">
        <v>408.22</v>
      </c>
      <c r="N27" s="28">
        <v>213.89</v>
      </c>
      <c r="O27" s="28">
        <f t="shared" si="5"/>
        <v>7557.8200000000015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-50217.2</v>
      </c>
      <c r="C31" s="28">
        <f aca="true" t="shared" si="7" ref="C31:O31">+C32+C34+C47+C48+C49+C54-C55</f>
        <v>-50340.4</v>
      </c>
      <c r="D31" s="28">
        <f t="shared" si="7"/>
        <v>-30514</v>
      </c>
      <c r="E31" s="28">
        <f t="shared" si="7"/>
        <v>-5583.6</v>
      </c>
      <c r="F31" s="28">
        <f t="shared" si="7"/>
        <v>-25506.8</v>
      </c>
      <c r="G31" s="28">
        <f t="shared" si="7"/>
        <v>-59206.4</v>
      </c>
      <c r="H31" s="28">
        <f t="shared" si="7"/>
        <v>-7528.4</v>
      </c>
      <c r="I31" s="28">
        <f t="shared" si="7"/>
        <v>-57327.6</v>
      </c>
      <c r="J31" s="28">
        <f t="shared" si="7"/>
        <v>-38618.8</v>
      </c>
      <c r="K31" s="28">
        <f t="shared" si="7"/>
        <v>-19659.2</v>
      </c>
      <c r="L31" s="28">
        <f t="shared" si="7"/>
        <v>-17410.8</v>
      </c>
      <c r="M31" s="28">
        <f t="shared" si="7"/>
        <v>-24226.4</v>
      </c>
      <c r="N31" s="28">
        <f t="shared" si="7"/>
        <v>-13719.2</v>
      </c>
      <c r="O31" s="28">
        <f t="shared" si="7"/>
        <v>-399858.8</v>
      </c>
    </row>
    <row r="32" spans="1:15" ht="18.75" customHeight="1">
      <c r="A32" s="26" t="s">
        <v>38</v>
      </c>
      <c r="B32" s="29">
        <f>+B33</f>
        <v>-50217.2</v>
      </c>
      <c r="C32" s="29">
        <f>+C33</f>
        <v>-50340.4</v>
      </c>
      <c r="D32" s="29">
        <f aca="true" t="shared" si="8" ref="D32:O32">+D33</f>
        <v>-30514</v>
      </c>
      <c r="E32" s="29">
        <f t="shared" si="8"/>
        <v>-5583.6</v>
      </c>
      <c r="F32" s="29">
        <f t="shared" si="8"/>
        <v>-25506.8</v>
      </c>
      <c r="G32" s="29">
        <f t="shared" si="8"/>
        <v>-59206.4</v>
      </c>
      <c r="H32" s="29">
        <f t="shared" si="8"/>
        <v>-7528.4</v>
      </c>
      <c r="I32" s="29">
        <f t="shared" si="8"/>
        <v>-57327.6</v>
      </c>
      <c r="J32" s="29">
        <f t="shared" si="8"/>
        <v>-38618.8</v>
      </c>
      <c r="K32" s="29">
        <f t="shared" si="8"/>
        <v>-19659.2</v>
      </c>
      <c r="L32" s="29">
        <f t="shared" si="8"/>
        <v>-17410.8</v>
      </c>
      <c r="M32" s="29">
        <f t="shared" si="8"/>
        <v>-24226.4</v>
      </c>
      <c r="N32" s="29">
        <f t="shared" si="8"/>
        <v>-13719.2</v>
      </c>
      <c r="O32" s="29">
        <f t="shared" si="8"/>
        <v>-399858.8</v>
      </c>
    </row>
    <row r="33" spans="1:26" ht="18.75" customHeight="1">
      <c r="A33" s="27" t="s">
        <v>39</v>
      </c>
      <c r="B33" s="16">
        <f>ROUND((-B9)*$G$3,2)</f>
        <v>-50217.2</v>
      </c>
      <c r="C33" s="16">
        <f aca="true" t="shared" si="9" ref="C33:N33">ROUND((-C9)*$G$3,2)</f>
        <v>-50340.4</v>
      </c>
      <c r="D33" s="16">
        <f t="shared" si="9"/>
        <v>-30514</v>
      </c>
      <c r="E33" s="16">
        <f t="shared" si="9"/>
        <v>-5583.6</v>
      </c>
      <c r="F33" s="16">
        <f t="shared" si="9"/>
        <v>-25506.8</v>
      </c>
      <c r="G33" s="16">
        <f t="shared" si="9"/>
        <v>-59206.4</v>
      </c>
      <c r="H33" s="16">
        <f t="shared" si="9"/>
        <v>-7528.4</v>
      </c>
      <c r="I33" s="16">
        <f t="shared" si="9"/>
        <v>-57327.6</v>
      </c>
      <c r="J33" s="16">
        <f t="shared" si="9"/>
        <v>-38618.8</v>
      </c>
      <c r="K33" s="16">
        <f t="shared" si="9"/>
        <v>-19659.2</v>
      </c>
      <c r="L33" s="16">
        <f t="shared" si="9"/>
        <v>-17410.8</v>
      </c>
      <c r="M33" s="16">
        <f t="shared" si="9"/>
        <v>-24226.4</v>
      </c>
      <c r="N33" s="16">
        <f t="shared" si="9"/>
        <v>-13719.2</v>
      </c>
      <c r="O33" s="30">
        <f aca="true" t="shared" si="10" ref="O33:O55">SUM(B33:N33)</f>
        <v>-399858.8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1333352.9100000004</v>
      </c>
      <c r="C53" s="34">
        <f aca="true" t="shared" si="13" ref="C53:N53">+C20+C31</f>
        <v>955467.4500000001</v>
      </c>
      <c r="D53" s="34">
        <f t="shared" si="13"/>
        <v>847879.4500000002</v>
      </c>
      <c r="E53" s="34">
        <f t="shared" si="13"/>
        <v>240595.54000000004</v>
      </c>
      <c r="F53" s="34">
        <f t="shared" si="13"/>
        <v>934829.6000000001</v>
      </c>
      <c r="G53" s="34">
        <f t="shared" si="13"/>
        <v>1278255.36</v>
      </c>
      <c r="H53" s="34">
        <f t="shared" si="13"/>
        <v>221885.01</v>
      </c>
      <c r="I53" s="34">
        <f t="shared" si="13"/>
        <v>989745.1000000001</v>
      </c>
      <c r="J53" s="34">
        <f t="shared" si="13"/>
        <v>848753.7499999999</v>
      </c>
      <c r="K53" s="34">
        <f t="shared" si="13"/>
        <v>1151673.21</v>
      </c>
      <c r="L53" s="34">
        <f t="shared" si="13"/>
        <v>1043129.47</v>
      </c>
      <c r="M53" s="34">
        <f t="shared" si="13"/>
        <v>578564.18</v>
      </c>
      <c r="N53" s="34">
        <f t="shared" si="13"/>
        <v>287140.6300000001</v>
      </c>
      <c r="O53" s="34">
        <f>SUM(B53:N53)</f>
        <v>10711271.660000004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1333352.9100000001</v>
      </c>
      <c r="C59" s="42">
        <f t="shared" si="14"/>
        <v>955467.46</v>
      </c>
      <c r="D59" s="42">
        <f t="shared" si="14"/>
        <v>847879.45</v>
      </c>
      <c r="E59" s="42">
        <f t="shared" si="14"/>
        <v>240595.54</v>
      </c>
      <c r="F59" s="42">
        <f t="shared" si="14"/>
        <v>934829.61</v>
      </c>
      <c r="G59" s="42">
        <f t="shared" si="14"/>
        <v>1278255.36</v>
      </c>
      <c r="H59" s="42">
        <f t="shared" si="14"/>
        <v>221885</v>
      </c>
      <c r="I59" s="42">
        <f t="shared" si="14"/>
        <v>989745.11</v>
      </c>
      <c r="J59" s="42">
        <f t="shared" si="14"/>
        <v>848753.74</v>
      </c>
      <c r="K59" s="42">
        <f t="shared" si="14"/>
        <v>1151673.21</v>
      </c>
      <c r="L59" s="42">
        <f t="shared" si="14"/>
        <v>1043129.47</v>
      </c>
      <c r="M59" s="42">
        <f t="shared" si="14"/>
        <v>578564.17</v>
      </c>
      <c r="N59" s="42">
        <f t="shared" si="14"/>
        <v>287140.63</v>
      </c>
      <c r="O59" s="34">
        <f t="shared" si="14"/>
        <v>10711271.660000002</v>
      </c>
      <c r="Q59"/>
    </row>
    <row r="60" spans="1:18" ht="18.75" customHeight="1">
      <c r="A60" s="26" t="s">
        <v>54</v>
      </c>
      <c r="B60" s="42">
        <v>1091219.8</v>
      </c>
      <c r="C60" s="42">
        <v>678701.67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1769921.4700000002</v>
      </c>
      <c r="P60"/>
      <c r="Q60"/>
      <c r="R60" s="41"/>
    </row>
    <row r="61" spans="1:16" ht="18.75" customHeight="1">
      <c r="A61" s="26" t="s">
        <v>55</v>
      </c>
      <c r="B61" s="42">
        <v>242133.11</v>
      </c>
      <c r="C61" s="42">
        <v>276765.79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518898.89999999997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847879.45</v>
      </c>
      <c r="E62" s="43">
        <v>0</v>
      </c>
      <c r="F62" s="43">
        <v>0</v>
      </c>
      <c r="G62" s="43">
        <v>0</v>
      </c>
      <c r="H62" s="42">
        <v>221885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1069764.45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240595.54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240595.54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934829.61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934829.61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1278255.36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1278255.36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989745.11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989745.11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848753.74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848753.74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1151673.21</v>
      </c>
      <c r="L68" s="29">
        <v>1043129.47</v>
      </c>
      <c r="M68" s="43">
        <v>0</v>
      </c>
      <c r="N68" s="43">
        <v>0</v>
      </c>
      <c r="O68" s="34">
        <f t="shared" si="15"/>
        <v>2194802.6799999997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578564.17</v>
      </c>
      <c r="N69" s="43">
        <v>0</v>
      </c>
      <c r="O69" s="34">
        <f t="shared" si="15"/>
        <v>578564.17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287140.63</v>
      </c>
      <c r="O70" s="46">
        <f t="shared" si="15"/>
        <v>287140.63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2023-08-04T15:04:00Z</dcterms:modified>
  <cp:category/>
  <cp:version/>
  <cp:contentType/>
  <cp:contentStatus/>
</cp:coreProperties>
</file>